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本收益表_统一工价" sheetId="1" r:id="rId1"/>
    <sheet name="成本收益表_地区工价" sheetId="2" r:id="rId2"/>
    <sheet name="费用和用工表" sheetId="3" r:id="rId3"/>
    <sheet name="database_data" sheetId="4" state="hidden" r:id="rId4"/>
  </sheets>
  <definedNames/>
  <calcPr fullCalcOnLoad="1" fullPrecision="0"/>
</workbook>
</file>

<file path=xl/sharedStrings.xml><?xml version="1.0" encoding="utf-8"?>
<sst xmlns="http://schemas.openxmlformats.org/spreadsheetml/2006/main" count="224" uniqueCount="77">
  <si>
    <t>项目</t>
  </si>
  <si>
    <t>单位</t>
  </si>
  <si>
    <t>增\降幅</t>
  </si>
  <si>
    <t>鄂尔多斯市</t>
  </si>
  <si>
    <t>省</t>
  </si>
  <si>
    <t>个</t>
  </si>
  <si>
    <t>市</t>
  </si>
  <si>
    <t>县</t>
  </si>
  <si>
    <t>户</t>
  </si>
  <si>
    <t>畜群期初平均存栏数</t>
  </si>
  <si>
    <t>头只</t>
  </si>
  <si>
    <t>畜群期末平均存栏数</t>
  </si>
  <si>
    <t>每百头（只）</t>
  </si>
  <si>
    <t>　 产品畜数量</t>
  </si>
  <si>
    <t>　 毛(绒)产量</t>
  </si>
  <si>
    <t>公斤</t>
  </si>
  <si>
    <t>　 产值合计</t>
  </si>
  <si>
    <t>元</t>
  </si>
  <si>
    <t>　　　产品畜产值</t>
  </si>
  <si>
    <t>　　　毛(绒)产值</t>
  </si>
  <si>
    <t>　　　副产品产值</t>
  </si>
  <si>
    <t xml:space="preserve">　 总成本　　　　 </t>
  </si>
  <si>
    <t>　　　生产成本</t>
  </si>
  <si>
    <t>　　　　物质与服务费用</t>
  </si>
  <si>
    <t>　　　　人工成本</t>
  </si>
  <si>
    <t>　　　　　 家庭用工折价</t>
  </si>
  <si>
    <t>　　　　　雇工费用</t>
  </si>
  <si>
    <t>　 土地成本</t>
  </si>
  <si>
    <t>　 净利润</t>
  </si>
  <si>
    <t>　 成本利润率</t>
  </si>
  <si>
    <t>每50公斤</t>
  </si>
  <si>
    <t>　　产品畜（活重）平均出售价格</t>
  </si>
  <si>
    <t>　　产品畜（活重）总成本</t>
  </si>
  <si>
    <t>　　毛（绒）平均出售价格</t>
  </si>
  <si>
    <t>　　毛（绒）总成本</t>
  </si>
  <si>
    <t>每头（只）</t>
  </si>
  <si>
    <t>附：</t>
  </si>
  <si>
    <t>　　每头（只）产品畜平均活重</t>
  </si>
  <si>
    <t>　　每百头（只）出栏畜数量</t>
  </si>
  <si>
    <t>　　每百头（只）出栏畜产值</t>
  </si>
  <si>
    <t>　　每百头（只）补贴收入</t>
  </si>
  <si>
    <t>一、每百头（只）物质与服务费用</t>
  </si>
  <si>
    <t>　　（一）直接费用</t>
  </si>
  <si>
    <t>　　　　　 1.幼畜购进费</t>
  </si>
  <si>
    <t>　　　　　 2.精饲料费</t>
  </si>
  <si>
    <t>　　　　　 3.饲盐费</t>
  </si>
  <si>
    <t>　　　　　 4.饲草费</t>
  </si>
  <si>
    <t>　　　　　 　购买饲草费</t>
  </si>
  <si>
    <t>　　　　　 　未付费饲草费</t>
  </si>
  <si>
    <t>　　　　　 5.饲料加工费</t>
  </si>
  <si>
    <t>　　　　　 6.燃料动力费</t>
  </si>
  <si>
    <t>　　　　　 7.医疗防疫费</t>
  </si>
  <si>
    <t>　　　　　 8.配种费</t>
  </si>
  <si>
    <t>　　　　　 9.死亡损失费</t>
  </si>
  <si>
    <t>　　　　　 10.放牧用具费</t>
  </si>
  <si>
    <t>　　　　　 11.技术服务费</t>
  </si>
  <si>
    <t>　　　　　 12.修理维护费</t>
  </si>
  <si>
    <t>　　　　　 13.其他直接费用</t>
  </si>
  <si>
    <t>　　（二）间接费用</t>
  </si>
  <si>
    <t>　　　　　 1.固定资产折旧</t>
  </si>
  <si>
    <t>　　　　　 2.草场建设费</t>
  </si>
  <si>
    <t>　　　　　 3.管理费</t>
  </si>
  <si>
    <t>　　　　　 4.销售费</t>
  </si>
  <si>
    <t>　　　　　 5.财务费</t>
  </si>
  <si>
    <t>　　　　　 6.保险费</t>
  </si>
  <si>
    <t>二、每百头（只）人工成本</t>
  </si>
  <si>
    <t>　　1.家庭用工折价</t>
  </si>
  <si>
    <t>　　　家庭用工天数</t>
  </si>
  <si>
    <t>日</t>
  </si>
  <si>
    <t>　　　劳动日工价</t>
  </si>
  <si>
    <t>　　2.雇工费用</t>
  </si>
  <si>
    <t>　　　雇工天数</t>
  </si>
  <si>
    <t>　　　雇工工价</t>
  </si>
  <si>
    <t>三、附</t>
  </si>
  <si>
    <t>　　每百头（只）耗粮数量</t>
  </si>
  <si>
    <t>:minNum</t>
  </si>
  <si>
    <t>:maxNum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</si>
</sst>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2"/>
      <color indexed="2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宋体"/>
      <family val="0"/>
    </font>
    <font>
      <sz val="9"/>
      <color indexed="9"/>
      <name val="宋体"/>
      <family val="0"/>
    </font>
    <font>
      <b/>
      <sz val="9"/>
      <color indexed="22"/>
      <name val="宋体"/>
      <family val="0"/>
    </font>
    <font>
      <b/>
      <sz val="9"/>
      <name val="黑体"/>
      <family val="3"/>
    </font>
    <font>
      <sz val="9"/>
      <color indexed="9"/>
      <name val="Times New Roman"/>
      <family val="1"/>
    </font>
    <font>
      <sz val="9"/>
      <color indexed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13" fillId="11" borderId="7" applyNumberFormat="0" applyAlignment="0" applyProtection="0"/>
    <xf numFmtId="0" fontId="12" fillId="12" borderId="0" applyNumberFormat="0" applyBorder="0" applyAlignment="0" applyProtection="0"/>
    <xf numFmtId="0" fontId="20" fillId="13" borderId="0" applyNumberFormat="0" applyBorder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12" fillId="16" borderId="0" applyNumberFormat="0" applyBorder="0" applyAlignment="0" applyProtection="0"/>
    <xf numFmtId="0" fontId="2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20" fillId="21" borderId="0" applyNumberFormat="0" applyBorder="0" applyAlignment="0" applyProtection="0"/>
    <xf numFmtId="0" fontId="20" fillId="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0" fillId="23" borderId="0" applyNumberFormat="0" applyBorder="0" applyAlignment="0" applyProtection="0"/>
    <xf numFmtId="0" fontId="12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2" fillId="27" borderId="0" applyNumberFormat="0" applyBorder="0" applyAlignment="0" applyProtection="0"/>
    <xf numFmtId="0" fontId="20" fillId="28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29" borderId="10" xfId="0" applyFont="1" applyFill="1" applyBorder="1" applyAlignment="1" applyProtection="1">
      <alignment horizontal="center" vertical="center"/>
      <protection/>
    </xf>
    <xf numFmtId="0" fontId="0" fillId="29" borderId="10" xfId="0" applyFill="1" applyBorder="1" applyAlignment="1">
      <alignment/>
    </xf>
    <xf numFmtId="0" fontId="2" fillId="29" borderId="11" xfId="0" applyFont="1" applyFill="1" applyBorder="1" applyAlignment="1" applyProtection="1">
      <alignment horizontal="center" vertical="center"/>
      <protection/>
    </xf>
    <xf numFmtId="0" fontId="2" fillId="29" borderId="1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29" borderId="10" xfId="0" applyFont="1" applyFill="1" applyBorder="1" applyAlignment="1" applyProtection="1">
      <alignment horizontal="center" vertical="center"/>
      <protection/>
    </xf>
    <xf numFmtId="0" fontId="4" fillId="29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29" borderId="10" xfId="0" applyNumberFormat="1" applyFont="1" applyFill="1" applyBorder="1" applyAlignment="1">
      <alignment horizontal="center" vertical="center"/>
    </xf>
    <xf numFmtId="10" fontId="4" fillId="29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17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29" borderId="10" xfId="0" applyFont="1" applyFill="1" applyBorder="1" applyAlignment="1">
      <alignment/>
    </xf>
    <xf numFmtId="0" fontId="2" fillId="29" borderId="10" xfId="0" applyFont="1" applyFill="1" applyBorder="1" applyAlignment="1" applyProtection="1">
      <alignment horizontal="center" vertical="center"/>
      <protection/>
    </xf>
    <xf numFmtId="0" fontId="4" fillId="29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29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4" fillId="29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0C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Zeros="0" tabSelected="1" workbookViewId="0" topLeftCell="A1">
      <pane ySplit="4" topLeftCell="A5" activePane="bottomLeft" state="frozen"/>
      <selection pane="bottomLeft" activeCell="F33" sqref="F33"/>
    </sheetView>
  </sheetViews>
  <sheetFormatPr defaultColWidth="19.125" defaultRowHeight="19.5" customHeight="1"/>
  <cols>
    <col min="1" max="1" width="0.5" style="26" customWidth="1"/>
    <col min="2" max="2" width="4.625" style="26" hidden="1" customWidth="1"/>
    <col min="3" max="3" width="24.625" style="25" customWidth="1"/>
    <col min="4" max="4" width="4.75390625" style="25" customWidth="1"/>
    <col min="5" max="5" width="18.625" style="25" customWidth="1"/>
    <col min="6" max="6" width="16.875" style="25" customWidth="1"/>
    <col min="7" max="7" width="11.625" style="25" hidden="1" customWidth="1"/>
    <col min="8" max="8" width="13.125" style="25" customWidth="1"/>
    <col min="9" max="70" width="11.625" style="25" customWidth="1"/>
    <col min="71" max="239" width="19.125" style="25" customWidth="1"/>
    <col min="240" max="16384" width="19.125" style="2" customWidth="1"/>
  </cols>
  <sheetData>
    <row r="1" spans="3:6" s="24" customFormat="1" ht="4.5" customHeight="1" hidden="1">
      <c r="C1" s="41"/>
      <c r="D1" s="42"/>
      <c r="E1" s="42"/>
      <c r="F1" s="42"/>
    </row>
    <row r="2" spans="3:8" s="24" customFormat="1" ht="19.5" customHeight="1">
      <c r="C2" s="5" t="s">
        <v>0</v>
      </c>
      <c r="D2" s="5" t="s">
        <v>1</v>
      </c>
      <c r="E2" s="6">
        <v>2018</v>
      </c>
      <c r="F2" s="7">
        <v>2017</v>
      </c>
      <c r="G2" s="30"/>
      <c r="H2" s="31" t="s">
        <v>2</v>
      </c>
    </row>
    <row r="3" spans="3:8" s="24" customFormat="1" ht="15" customHeight="1">
      <c r="C3" s="5"/>
      <c r="D3" s="5"/>
      <c r="E3" s="6" t="s">
        <v>3</v>
      </c>
      <c r="F3" s="7" t="s">
        <v>3</v>
      </c>
      <c r="G3" s="30"/>
      <c r="H3" s="31"/>
    </row>
    <row r="4" spans="3:8" s="24" customFormat="1" ht="9" customHeight="1">
      <c r="C4" s="5"/>
      <c r="D4" s="5"/>
      <c r="E4" s="6"/>
      <c r="F4" s="7"/>
      <c r="G4" s="30"/>
      <c r="H4" s="31"/>
    </row>
    <row r="5" spans="3:8" s="24" customFormat="1" ht="18.75" customHeight="1">
      <c r="C5" s="11" t="s">
        <v>4</v>
      </c>
      <c r="D5" s="11" t="s">
        <v>5</v>
      </c>
      <c r="E5" s="12">
        <v>0</v>
      </c>
      <c r="F5" s="13">
        <v>0</v>
      </c>
      <c r="G5" s="32"/>
      <c r="H5" s="32"/>
    </row>
    <row r="6" spans="3:8" s="24" customFormat="1" ht="18.75" customHeight="1">
      <c r="C6" s="11" t="s">
        <v>6</v>
      </c>
      <c r="D6" s="11" t="s">
        <v>5</v>
      </c>
      <c r="E6" s="12">
        <v>1</v>
      </c>
      <c r="F6" s="13">
        <v>1</v>
      </c>
      <c r="G6" s="32"/>
      <c r="H6" s="32"/>
    </row>
    <row r="7" spans="3:8" s="24" customFormat="1" ht="18.75" customHeight="1">
      <c r="C7" s="11" t="s">
        <v>7</v>
      </c>
      <c r="D7" s="11" t="s">
        <v>5</v>
      </c>
      <c r="E7" s="12">
        <v>1</v>
      </c>
      <c r="F7" s="13">
        <v>1</v>
      </c>
      <c r="G7" s="32"/>
      <c r="H7" s="32"/>
    </row>
    <row r="8" spans="3:8" s="24" customFormat="1" ht="18.75" customHeight="1">
      <c r="C8" s="11" t="s">
        <v>8</v>
      </c>
      <c r="D8" s="11" t="s">
        <v>5</v>
      </c>
      <c r="E8" s="12">
        <v>8</v>
      </c>
      <c r="F8" s="13">
        <v>8</v>
      </c>
      <c r="G8" s="32"/>
      <c r="H8" s="32"/>
    </row>
    <row r="9" spans="1:8" s="25" customFormat="1" ht="18.75" customHeight="1">
      <c r="A9" s="26"/>
      <c r="B9" s="26"/>
      <c r="C9" s="33" t="s">
        <v>9</v>
      </c>
      <c r="D9" s="34" t="s">
        <v>10</v>
      </c>
      <c r="E9" s="17">
        <v>362.86</v>
      </c>
      <c r="F9" s="18">
        <v>347.32</v>
      </c>
      <c r="G9" s="35">
        <f>IF(F9=0,0,(E9-F9)*100/F9)</f>
        <v>4.47426004837039</v>
      </c>
      <c r="H9" s="43">
        <f aca="true" t="shared" si="0" ref="H9:H18">(F9-E9)/F9</f>
        <v>-0.0447</v>
      </c>
    </row>
    <row r="10" spans="1:8" s="25" customFormat="1" ht="18.75" customHeight="1">
      <c r="A10" s="26"/>
      <c r="B10" s="26"/>
      <c r="C10" s="33" t="s">
        <v>11</v>
      </c>
      <c r="D10" s="34" t="s">
        <v>10</v>
      </c>
      <c r="E10" s="17">
        <v>372.2</v>
      </c>
      <c r="F10" s="18">
        <v>344.65</v>
      </c>
      <c r="G10" s="35">
        <f>IF(F10=0,0,(E10-F10)*100/F10)</f>
        <v>7.993616712607</v>
      </c>
      <c r="H10" s="43">
        <f t="shared" si="0"/>
        <v>-0.0799</v>
      </c>
    </row>
    <row r="11" spans="1:8" s="25" customFormat="1" ht="18.75" customHeight="1">
      <c r="A11" s="26"/>
      <c r="B11" s="26"/>
      <c r="C11" s="36" t="s">
        <v>12</v>
      </c>
      <c r="D11" s="37"/>
      <c r="E11" s="17"/>
      <c r="F11" s="18"/>
      <c r="G11" s="35"/>
      <c r="H11" s="43"/>
    </row>
    <row r="12" spans="1:8" s="25" customFormat="1" ht="18.75" customHeight="1">
      <c r="A12" s="26"/>
      <c r="B12" s="26"/>
      <c r="C12" s="33" t="s">
        <v>13</v>
      </c>
      <c r="D12" s="34" t="s">
        <v>10</v>
      </c>
      <c r="E12" s="17">
        <v>43.66</v>
      </c>
      <c r="F12" s="18">
        <v>41.31</v>
      </c>
      <c r="G12" s="35">
        <f aca="true" t="shared" si="1" ref="G12:G26">IF(F12=0,0,(E12-F12)*100/F12)</f>
        <v>5.68869523117888</v>
      </c>
      <c r="H12" s="43">
        <f t="shared" si="0"/>
        <v>-0.0569</v>
      </c>
    </row>
    <row r="13" spans="1:8" s="25" customFormat="1" ht="18.75" customHeight="1">
      <c r="A13" s="26"/>
      <c r="B13" s="26"/>
      <c r="C13" s="33" t="s">
        <v>14</v>
      </c>
      <c r="D13" s="34" t="s">
        <v>15</v>
      </c>
      <c r="E13" s="17">
        <v>52.95</v>
      </c>
      <c r="F13" s="18">
        <v>51</v>
      </c>
      <c r="G13" s="35">
        <f t="shared" si="1"/>
        <v>3.82352941176471</v>
      </c>
      <c r="H13" s="43">
        <f t="shared" si="0"/>
        <v>-0.0382</v>
      </c>
    </row>
    <row r="14" spans="1:8" s="25" customFormat="1" ht="18.75" customHeight="1">
      <c r="A14" s="26"/>
      <c r="B14" s="26"/>
      <c r="C14" s="33" t="s">
        <v>16</v>
      </c>
      <c r="D14" s="34" t="s">
        <v>17</v>
      </c>
      <c r="E14" s="17">
        <v>55899.24</v>
      </c>
      <c r="F14" s="18">
        <v>44352.47</v>
      </c>
      <c r="G14" s="35">
        <f t="shared" si="1"/>
        <v>26.0341081342257</v>
      </c>
      <c r="H14" s="43">
        <f t="shared" si="0"/>
        <v>-0.2603</v>
      </c>
    </row>
    <row r="15" spans="1:8" s="25" customFormat="1" ht="18.75" customHeight="1">
      <c r="A15" s="26"/>
      <c r="B15" s="26"/>
      <c r="C15" s="33" t="s">
        <v>18</v>
      </c>
      <c r="D15" s="34" t="s">
        <v>17</v>
      </c>
      <c r="E15" s="17">
        <v>39869.06</v>
      </c>
      <c r="F15" s="18">
        <v>32309.7</v>
      </c>
      <c r="G15" s="35">
        <f t="shared" si="1"/>
        <v>23.3965651182153</v>
      </c>
      <c r="H15" s="43">
        <f t="shared" si="0"/>
        <v>-0.234</v>
      </c>
    </row>
    <row r="16" spans="1:8" s="25" customFormat="1" ht="18.75" customHeight="1">
      <c r="A16" s="26"/>
      <c r="B16" s="26"/>
      <c r="C16" s="33" t="s">
        <v>19</v>
      </c>
      <c r="D16" s="34" t="s">
        <v>17</v>
      </c>
      <c r="E16" s="17">
        <v>15565.74</v>
      </c>
      <c r="F16" s="18">
        <v>11608.17</v>
      </c>
      <c r="G16" s="35">
        <f t="shared" si="1"/>
        <v>34.092970726652</v>
      </c>
      <c r="H16" s="43">
        <f t="shared" si="0"/>
        <v>-0.3409</v>
      </c>
    </row>
    <row r="17" spans="1:8" s="25" customFormat="1" ht="18.75" customHeight="1">
      <c r="A17" s="26"/>
      <c r="B17" s="26"/>
      <c r="C17" s="33" t="s">
        <v>20</v>
      </c>
      <c r="D17" s="34" t="s">
        <v>17</v>
      </c>
      <c r="E17" s="17">
        <v>464.44</v>
      </c>
      <c r="F17" s="18">
        <v>434.6</v>
      </c>
      <c r="G17" s="35">
        <f t="shared" si="1"/>
        <v>6.86608375517717</v>
      </c>
      <c r="H17" s="43">
        <f t="shared" si="0"/>
        <v>-0.0687</v>
      </c>
    </row>
    <row r="18" spans="1:8" s="25" customFormat="1" ht="18.75" customHeight="1">
      <c r="A18" s="26"/>
      <c r="B18" s="26"/>
      <c r="C18" s="33" t="s">
        <v>21</v>
      </c>
      <c r="D18" s="34" t="s">
        <v>17</v>
      </c>
      <c r="E18" s="17">
        <f>E19+E24</f>
        <v>76536.74</v>
      </c>
      <c r="F18" s="18">
        <f>F19+F24</f>
        <v>98473.19</v>
      </c>
      <c r="G18" s="35">
        <f t="shared" si="1"/>
        <v>-22.2765709123468</v>
      </c>
      <c r="H18" s="43">
        <f t="shared" si="0"/>
        <v>0.2228</v>
      </c>
    </row>
    <row r="19" spans="1:8" s="25" customFormat="1" ht="18.75" customHeight="1">
      <c r="A19" s="26"/>
      <c r="B19" s="26"/>
      <c r="C19" s="33" t="s">
        <v>22</v>
      </c>
      <c r="D19" s="34" t="s">
        <v>17</v>
      </c>
      <c r="E19" s="17">
        <f>E20+E21</f>
        <v>76536.74</v>
      </c>
      <c r="F19" s="18">
        <f>F20+F21</f>
        <v>98473.19</v>
      </c>
      <c r="G19" s="35">
        <f t="shared" si="1"/>
        <v>-22.2765709123468</v>
      </c>
      <c r="H19" s="43">
        <f aca="true" t="shared" si="2" ref="H19:H39">(F19-E19)/F19</f>
        <v>0.2228</v>
      </c>
    </row>
    <row r="20" spans="1:8" s="25" customFormat="1" ht="18.75" customHeight="1">
      <c r="A20" s="38"/>
      <c r="B20" s="38"/>
      <c r="C20" s="33" t="s">
        <v>23</v>
      </c>
      <c r="D20" s="34" t="s">
        <v>17</v>
      </c>
      <c r="E20" s="17">
        <v>65649.7</v>
      </c>
      <c r="F20" s="18">
        <v>79327.56</v>
      </c>
      <c r="G20" s="35">
        <f t="shared" si="1"/>
        <v>-17.2422547724902</v>
      </c>
      <c r="H20" s="43">
        <f t="shared" si="2"/>
        <v>0.1724</v>
      </c>
    </row>
    <row r="21" spans="1:8" s="25" customFormat="1" ht="18.75" customHeight="1">
      <c r="A21" s="26"/>
      <c r="B21" s="26"/>
      <c r="C21" s="33" t="s">
        <v>24</v>
      </c>
      <c r="D21" s="34" t="s">
        <v>17</v>
      </c>
      <c r="E21" s="17">
        <f>E22+E23</f>
        <v>10887.04</v>
      </c>
      <c r="F21" s="18">
        <f>F22+F23</f>
        <v>19145.63</v>
      </c>
      <c r="G21" s="35">
        <f t="shared" si="1"/>
        <v>-43.1356398300813</v>
      </c>
      <c r="H21" s="43">
        <f t="shared" si="2"/>
        <v>0.4314</v>
      </c>
    </row>
    <row r="22" spans="1:8" s="25" customFormat="1" ht="18.75" customHeight="1">
      <c r="A22" s="26"/>
      <c r="B22" s="26"/>
      <c r="C22" s="33" t="s">
        <v>25</v>
      </c>
      <c r="D22" s="34" t="s">
        <v>17</v>
      </c>
      <c r="E22" s="17">
        <f>'费用和用工表'!E33</f>
        <v>7279.25</v>
      </c>
      <c r="F22" s="18">
        <f>'费用和用工表'!F33</f>
        <v>15746.9</v>
      </c>
      <c r="G22" s="35">
        <f t="shared" si="1"/>
        <v>-53.7734411217446</v>
      </c>
      <c r="H22" s="43">
        <f t="shared" si="2"/>
        <v>0.5377</v>
      </c>
    </row>
    <row r="23" spans="1:8" s="25" customFormat="1" ht="18.75" customHeight="1">
      <c r="A23" s="26"/>
      <c r="B23" s="26"/>
      <c r="C23" s="39" t="s">
        <v>26</v>
      </c>
      <c r="D23" s="34" t="s">
        <v>17</v>
      </c>
      <c r="E23" s="17">
        <v>3607.79</v>
      </c>
      <c r="F23" s="18">
        <v>3398.73</v>
      </c>
      <c r="G23" s="35">
        <f t="shared" si="1"/>
        <v>6.15112115407814</v>
      </c>
      <c r="H23" s="43">
        <f t="shared" si="2"/>
        <v>-0.0615</v>
      </c>
    </row>
    <row r="24" spans="1:8" s="25" customFormat="1" ht="18.75" customHeight="1">
      <c r="A24" s="26"/>
      <c r="B24" s="26"/>
      <c r="C24" s="33" t="s">
        <v>27</v>
      </c>
      <c r="D24" s="34" t="s">
        <v>17</v>
      </c>
      <c r="E24" s="17">
        <v>0</v>
      </c>
      <c r="F24" s="18">
        <v>0</v>
      </c>
      <c r="G24" s="35">
        <f t="shared" si="1"/>
        <v>0</v>
      </c>
      <c r="H24" s="43"/>
    </row>
    <row r="25" spans="1:8" s="25" customFormat="1" ht="18.75" customHeight="1">
      <c r="A25" s="26"/>
      <c r="B25" s="26"/>
      <c r="C25" s="33" t="s">
        <v>28</v>
      </c>
      <c r="D25" s="34" t="s">
        <v>17</v>
      </c>
      <c r="E25" s="17">
        <f>E14-E18</f>
        <v>-20637.5</v>
      </c>
      <c r="F25" s="18">
        <f>F14-F18</f>
        <v>-54120.72</v>
      </c>
      <c r="G25" s="35">
        <f t="shared" si="1"/>
        <v>-61.8676543844945</v>
      </c>
      <c r="H25" s="43">
        <f t="shared" si="2"/>
        <v>0.6187</v>
      </c>
    </row>
    <row r="26" spans="1:8" s="25" customFormat="1" ht="18.75" customHeight="1">
      <c r="A26" s="26"/>
      <c r="B26" s="26"/>
      <c r="C26" s="33" t="s">
        <v>29</v>
      </c>
      <c r="D26" s="34" t="s">
        <v>17</v>
      </c>
      <c r="E26" s="17">
        <f>IF(E18=0,0,E25/E18*100)</f>
        <v>-26.96</v>
      </c>
      <c r="F26" s="18">
        <f>IF(F18=0,0,F25/F18*100)</f>
        <v>-54.96</v>
      </c>
      <c r="G26" s="35">
        <f t="shared" si="1"/>
        <v>-50.9461426491994</v>
      </c>
      <c r="H26" s="43">
        <f t="shared" si="2"/>
        <v>0.5095</v>
      </c>
    </row>
    <row r="27" spans="1:8" s="25" customFormat="1" ht="18.75" customHeight="1">
      <c r="A27" s="26"/>
      <c r="B27" s="26"/>
      <c r="C27" s="36" t="s">
        <v>30</v>
      </c>
      <c r="D27" s="37"/>
      <c r="E27" s="17"/>
      <c r="F27" s="18"/>
      <c r="G27" s="35"/>
      <c r="H27" s="43"/>
    </row>
    <row r="28" spans="1:8" s="25" customFormat="1" ht="18.75" customHeight="1">
      <c r="A28" s="26"/>
      <c r="B28" s="26"/>
      <c r="C28" s="33" t="s">
        <v>31</v>
      </c>
      <c r="D28" s="34" t="s">
        <v>17</v>
      </c>
      <c r="E28" s="17">
        <v>1431.75</v>
      </c>
      <c r="F28" s="18">
        <v>1153.58</v>
      </c>
      <c r="G28" s="35">
        <f>IF(F28=0,0,(E28-F28)*100/F28)</f>
        <v>24.113628877061</v>
      </c>
      <c r="H28" s="43">
        <f t="shared" si="2"/>
        <v>-0.2411</v>
      </c>
    </row>
    <row r="29" spans="1:8" s="25" customFormat="1" ht="18.75" customHeight="1">
      <c r="A29" s="26"/>
      <c r="B29" s="26"/>
      <c r="C29" s="33" t="s">
        <v>32</v>
      </c>
      <c r="D29" s="34" t="s">
        <v>17</v>
      </c>
      <c r="E29" s="17">
        <f>IF(E14=0,0,E18/E14*E28)</f>
        <v>1960.34</v>
      </c>
      <c r="F29" s="18">
        <f>IF(F14=0,0,F18/F14*F28)</f>
        <v>2561.23</v>
      </c>
      <c r="G29" s="35">
        <f>IF(F29=0,0,(E29-F29)*100/F29)</f>
        <v>-23.460993350851</v>
      </c>
      <c r="H29" s="43">
        <f t="shared" si="2"/>
        <v>0.2346</v>
      </c>
    </row>
    <row r="30" spans="3:8" ht="18.75" customHeight="1">
      <c r="C30" s="33" t="s">
        <v>33</v>
      </c>
      <c r="D30" s="34" t="s">
        <v>17</v>
      </c>
      <c r="E30" s="17">
        <v>14698.53</v>
      </c>
      <c r="F30" s="18">
        <v>11380.56</v>
      </c>
      <c r="G30" s="35">
        <f>IF(F30=0,0,(E30-F30)*100/F30)</f>
        <v>29.1547164638647</v>
      </c>
      <c r="H30" s="43">
        <f t="shared" si="2"/>
        <v>-0.2915</v>
      </c>
    </row>
    <row r="31" spans="3:8" ht="18.75" customHeight="1">
      <c r="C31" s="33" t="s">
        <v>34</v>
      </c>
      <c r="D31" s="34" t="s">
        <v>17</v>
      </c>
      <c r="E31" s="17">
        <f>IF(E14=0,0,E18/E10*E30)</f>
        <v>3022508.25</v>
      </c>
      <c r="F31" s="18">
        <f>IF(F14=0,0,F18/F10*F30)</f>
        <v>3251646.73</v>
      </c>
      <c r="G31" s="35">
        <f>IF(F31=0,0,(E31-F31)*100/F31)</f>
        <v>-7.0468442308307</v>
      </c>
      <c r="H31" s="43">
        <f t="shared" si="2"/>
        <v>0.0705</v>
      </c>
    </row>
    <row r="32" spans="3:8" ht="18.75" customHeight="1">
      <c r="C32" s="36" t="s">
        <v>35</v>
      </c>
      <c r="D32" s="37"/>
      <c r="E32" s="17"/>
      <c r="F32" s="18"/>
      <c r="G32" s="35"/>
      <c r="H32" s="43"/>
    </row>
    <row r="33" spans="3:8" ht="18.75" customHeight="1">
      <c r="C33" s="33" t="s">
        <v>31</v>
      </c>
      <c r="D33" s="34" t="s">
        <v>17</v>
      </c>
      <c r="E33" s="17">
        <v>913.17</v>
      </c>
      <c r="F33" s="18">
        <v>782.13</v>
      </c>
      <c r="G33" s="35">
        <f>IF(F33=0,0,(E33-F33)*100/F33)</f>
        <v>16.7542480150359</v>
      </c>
      <c r="H33" s="43">
        <f t="shared" si="2"/>
        <v>-0.1675</v>
      </c>
    </row>
    <row r="34" spans="3:8" ht="18.75" customHeight="1">
      <c r="C34" s="33" t="s">
        <v>32</v>
      </c>
      <c r="D34" s="34" t="s">
        <v>17</v>
      </c>
      <c r="E34" s="17">
        <f>IF(E14=0,0,E18/E14*E33)</f>
        <v>1250.3</v>
      </c>
      <c r="F34" s="18">
        <f>IF(F14=0,0,F18/F14*F33)</f>
        <v>1736.52</v>
      </c>
      <c r="G34" s="35">
        <f>IF(F34=0,0,(E34-F34)*100/F34)</f>
        <v>-27.9996775159514</v>
      </c>
      <c r="H34" s="43">
        <f t="shared" si="2"/>
        <v>0.28</v>
      </c>
    </row>
    <row r="35" spans="3:8" ht="18.75" customHeight="1">
      <c r="C35" s="36" t="s">
        <v>36</v>
      </c>
      <c r="D35" s="34"/>
      <c r="E35" s="17"/>
      <c r="F35" s="18"/>
      <c r="G35" s="35"/>
      <c r="H35" s="43"/>
    </row>
    <row r="36" spans="3:8" ht="18.75" customHeight="1">
      <c r="C36" s="33" t="s">
        <v>37</v>
      </c>
      <c r="D36" s="34" t="s">
        <v>15</v>
      </c>
      <c r="E36" s="17">
        <v>31.89</v>
      </c>
      <c r="F36" s="18">
        <v>33.9</v>
      </c>
      <c r="G36" s="35">
        <f>IF(F36=0,0,(E36-F36)*100/F36)</f>
        <v>-5.929203539823</v>
      </c>
      <c r="H36" s="43">
        <f t="shared" si="2"/>
        <v>0.0593</v>
      </c>
    </row>
    <row r="37" spans="3:8" ht="18.75" customHeight="1">
      <c r="C37" s="33" t="s">
        <v>38</v>
      </c>
      <c r="D37" s="34" t="s">
        <v>10</v>
      </c>
      <c r="E37" s="17">
        <v>40.96</v>
      </c>
      <c r="F37" s="18">
        <v>41.39</v>
      </c>
      <c r="G37" s="35">
        <f>IF(F37=0,0,(E37-F37)*100/F37)</f>
        <v>-1.03889828460981</v>
      </c>
      <c r="H37" s="43">
        <f t="shared" si="2"/>
        <v>0.0104</v>
      </c>
    </row>
    <row r="38" spans="3:8" ht="18.75" customHeight="1">
      <c r="C38" s="33" t="s">
        <v>39</v>
      </c>
      <c r="D38" s="34" t="s">
        <v>17</v>
      </c>
      <c r="E38" s="17">
        <v>37384.44</v>
      </c>
      <c r="F38" s="18">
        <v>31510.57</v>
      </c>
      <c r="G38" s="35">
        <f>IF(F38=0,0,(E38-F38)*100/F38)</f>
        <v>18.6409512744454</v>
      </c>
      <c r="H38" s="43">
        <f t="shared" si="2"/>
        <v>-0.1864</v>
      </c>
    </row>
    <row r="39" spans="3:8" ht="18.75" customHeight="1">
      <c r="C39" s="33" t="s">
        <v>40</v>
      </c>
      <c r="D39" s="40" t="s">
        <v>17</v>
      </c>
      <c r="E39" s="17">
        <v>3370.61</v>
      </c>
      <c r="F39" s="18">
        <v>3510.02</v>
      </c>
      <c r="G39" s="35">
        <f>IF(F39=0,0,(E39-F39)*100/F39)</f>
        <v>-3.97177224061401</v>
      </c>
      <c r="H39" s="43">
        <f t="shared" si="2"/>
        <v>0.0397</v>
      </c>
    </row>
  </sheetData>
  <sheetProtection/>
  <mergeCells count="5">
    <mergeCell ref="C2:C4"/>
    <mergeCell ref="D2:D4"/>
    <mergeCell ref="E3:E4"/>
    <mergeCell ref="F3:F4"/>
    <mergeCell ref="H2:H4"/>
  </mergeCells>
  <conditionalFormatting sqref="E9">
    <cfRule type="expression" priority="1" dxfId="0" stopIfTrue="1">
      <formula>G9&lt;#REF!</formula>
    </cfRule>
    <cfRule type="expression" priority="2" dxfId="0" stopIfTrue="1">
      <formula>G9&gt;#REF!</formula>
    </cfRule>
  </conditionalFormatting>
  <conditionalFormatting sqref="E10">
    <cfRule type="expression" priority="3" dxfId="0" stopIfTrue="1">
      <formula>G10&lt;#REF!</formula>
    </cfRule>
    <cfRule type="expression" priority="4" dxfId="0" stopIfTrue="1">
      <formula>G10&gt;#REF!</formula>
    </cfRule>
  </conditionalFormatting>
  <conditionalFormatting sqref="E12">
    <cfRule type="expression" priority="5" dxfId="0" stopIfTrue="1">
      <formula>G12&lt;#REF!</formula>
    </cfRule>
    <cfRule type="expression" priority="6" dxfId="0" stopIfTrue="1">
      <formula>G12&gt;#REF!</formula>
    </cfRule>
  </conditionalFormatting>
  <conditionalFormatting sqref="E13">
    <cfRule type="expression" priority="7" dxfId="0" stopIfTrue="1">
      <formula>G13&lt;#REF!</formula>
    </cfRule>
    <cfRule type="expression" priority="8" dxfId="0" stopIfTrue="1">
      <formula>G13&gt;#REF!</formula>
    </cfRule>
  </conditionalFormatting>
  <conditionalFormatting sqref="E14">
    <cfRule type="expression" priority="9" dxfId="0" stopIfTrue="1">
      <formula>G14&lt;#REF!</formula>
    </cfRule>
    <cfRule type="expression" priority="10" dxfId="0" stopIfTrue="1">
      <formula>G14&gt;#REF!</formula>
    </cfRule>
  </conditionalFormatting>
  <conditionalFormatting sqref="E15">
    <cfRule type="expression" priority="11" dxfId="0" stopIfTrue="1">
      <formula>G15&lt;#REF!</formula>
    </cfRule>
    <cfRule type="expression" priority="12" dxfId="0" stopIfTrue="1">
      <formula>G15&gt;#REF!</formula>
    </cfRule>
  </conditionalFormatting>
  <conditionalFormatting sqref="E16">
    <cfRule type="expression" priority="13" dxfId="0" stopIfTrue="1">
      <formula>G16&lt;#REF!</formula>
    </cfRule>
    <cfRule type="expression" priority="14" dxfId="0" stopIfTrue="1">
      <formula>G16&gt;#REF!</formula>
    </cfRule>
  </conditionalFormatting>
  <conditionalFormatting sqref="E17">
    <cfRule type="expression" priority="15" dxfId="0" stopIfTrue="1">
      <formula>G17&lt;#REF!</formula>
    </cfRule>
    <cfRule type="expression" priority="16" dxfId="0" stopIfTrue="1">
      <formula>G17&gt;#REF!</formula>
    </cfRule>
  </conditionalFormatting>
  <conditionalFormatting sqref="E18">
    <cfRule type="expression" priority="17" dxfId="0" stopIfTrue="1">
      <formula>G18&lt;#REF!</formula>
    </cfRule>
    <cfRule type="expression" priority="18" dxfId="0" stopIfTrue="1">
      <formula>G18&gt;#REF!</formula>
    </cfRule>
  </conditionalFormatting>
  <conditionalFormatting sqref="E19">
    <cfRule type="expression" priority="19" dxfId="0" stopIfTrue="1">
      <formula>G19&lt;#REF!</formula>
    </cfRule>
    <cfRule type="expression" priority="20" dxfId="0" stopIfTrue="1">
      <formula>G19&gt;#REF!</formula>
    </cfRule>
  </conditionalFormatting>
  <conditionalFormatting sqref="E20">
    <cfRule type="expression" priority="21" dxfId="0" stopIfTrue="1">
      <formula>G20&lt;#REF!</formula>
    </cfRule>
    <cfRule type="expression" priority="22" dxfId="0" stopIfTrue="1">
      <formula>G20&gt;#REF!</formula>
    </cfRule>
  </conditionalFormatting>
  <conditionalFormatting sqref="E21">
    <cfRule type="expression" priority="23" dxfId="0" stopIfTrue="1">
      <formula>G21&lt;#REF!</formula>
    </cfRule>
    <cfRule type="expression" priority="24" dxfId="0" stopIfTrue="1">
      <formula>G21&gt;#REF!</formula>
    </cfRule>
  </conditionalFormatting>
  <conditionalFormatting sqref="E22">
    <cfRule type="expression" priority="25" dxfId="0" stopIfTrue="1">
      <formula>G22&lt;#REF!</formula>
    </cfRule>
    <cfRule type="expression" priority="26" dxfId="0" stopIfTrue="1">
      <formula>G22&gt;#REF!</formula>
    </cfRule>
  </conditionalFormatting>
  <conditionalFormatting sqref="E23">
    <cfRule type="expression" priority="27" dxfId="0" stopIfTrue="1">
      <formula>G23&lt;#REF!</formula>
    </cfRule>
    <cfRule type="expression" priority="28" dxfId="0" stopIfTrue="1">
      <formula>G23&gt;#REF!</formula>
    </cfRule>
  </conditionalFormatting>
  <conditionalFormatting sqref="E24">
    <cfRule type="expression" priority="29" dxfId="0" stopIfTrue="1">
      <formula>G24&lt;#REF!</formula>
    </cfRule>
    <cfRule type="expression" priority="30" dxfId="0" stopIfTrue="1">
      <formula>G24&gt;#REF!</formula>
    </cfRule>
  </conditionalFormatting>
  <conditionalFormatting sqref="E25">
    <cfRule type="expression" priority="31" dxfId="0" stopIfTrue="1">
      <formula>G25&lt;#REF!</formula>
    </cfRule>
    <cfRule type="expression" priority="32" dxfId="0" stopIfTrue="1">
      <formula>G25&gt;#REF!</formula>
    </cfRule>
  </conditionalFormatting>
  <conditionalFormatting sqref="E26">
    <cfRule type="expression" priority="33" dxfId="0" stopIfTrue="1">
      <formula>G26&lt;#REF!</formula>
    </cfRule>
    <cfRule type="expression" priority="34" dxfId="0" stopIfTrue="1">
      <formula>G26&gt;#REF!</formula>
    </cfRule>
  </conditionalFormatting>
  <conditionalFormatting sqref="E28">
    <cfRule type="expression" priority="35" dxfId="0" stopIfTrue="1">
      <formula>G28&lt;#REF!</formula>
    </cfRule>
    <cfRule type="expression" priority="36" dxfId="0" stopIfTrue="1">
      <formula>G28&gt;#REF!</formula>
    </cfRule>
  </conditionalFormatting>
  <conditionalFormatting sqref="E29">
    <cfRule type="expression" priority="37" dxfId="0" stopIfTrue="1">
      <formula>G29&lt;#REF!</formula>
    </cfRule>
    <cfRule type="expression" priority="38" dxfId="0" stopIfTrue="1">
      <formula>G29&gt;#REF!</formula>
    </cfRule>
  </conditionalFormatting>
  <conditionalFormatting sqref="E30">
    <cfRule type="expression" priority="39" dxfId="0" stopIfTrue="1">
      <formula>G30&lt;#REF!</formula>
    </cfRule>
    <cfRule type="expression" priority="40" dxfId="0" stopIfTrue="1">
      <formula>G30&gt;#REF!</formula>
    </cfRule>
  </conditionalFormatting>
  <conditionalFormatting sqref="E31">
    <cfRule type="expression" priority="41" dxfId="0" stopIfTrue="1">
      <formula>G31&lt;#REF!</formula>
    </cfRule>
    <cfRule type="expression" priority="42" dxfId="0" stopIfTrue="1">
      <formula>G31&gt;#REF!</formula>
    </cfRule>
  </conditionalFormatting>
  <conditionalFormatting sqref="E33">
    <cfRule type="expression" priority="43" dxfId="0" stopIfTrue="1">
      <formula>G33&lt;#REF!</formula>
    </cfRule>
    <cfRule type="expression" priority="44" dxfId="0" stopIfTrue="1">
      <formula>G33&gt;#REF!</formula>
    </cfRule>
  </conditionalFormatting>
  <conditionalFormatting sqref="E34">
    <cfRule type="expression" priority="45" dxfId="0" stopIfTrue="1">
      <formula>G34&lt;#REF!</formula>
    </cfRule>
    <cfRule type="expression" priority="46" dxfId="0" stopIfTrue="1">
      <formula>G34&gt;#REF!</formula>
    </cfRule>
  </conditionalFormatting>
  <conditionalFormatting sqref="E36">
    <cfRule type="expression" priority="47" dxfId="0" stopIfTrue="1">
      <formula>G36&lt;#REF!</formula>
    </cfRule>
    <cfRule type="expression" priority="48" dxfId="0" stopIfTrue="1">
      <formula>G36&gt;#REF!</formula>
    </cfRule>
  </conditionalFormatting>
  <conditionalFormatting sqref="E37">
    <cfRule type="expression" priority="49" dxfId="0" stopIfTrue="1">
      <formula>G37&lt;#REF!</formula>
    </cfRule>
    <cfRule type="expression" priority="50" dxfId="0" stopIfTrue="1">
      <formula>G37&gt;#REF!</formula>
    </cfRule>
  </conditionalFormatting>
  <conditionalFormatting sqref="E38">
    <cfRule type="expression" priority="51" dxfId="0" stopIfTrue="1">
      <formula>G38&lt;#REF!</formula>
    </cfRule>
    <cfRule type="expression" priority="52" dxfId="0" stopIfTrue="1">
      <formula>G38&gt;#REF!</formula>
    </cfRule>
  </conditionalFormatting>
  <conditionalFormatting sqref="E39">
    <cfRule type="expression" priority="53" dxfId="0" stopIfTrue="1">
      <formula>G39&lt;#REF!</formula>
    </cfRule>
    <cfRule type="expression" priority="54" dxfId="0" stopIfTrue="1">
      <formula>G39&gt;#REF!</formula>
    </cfRule>
  </conditionalFormatting>
  <dataValidations count="4">
    <dataValidation allowBlank="1" sqref="E11 E27:F27 E32:F32"/>
    <dataValidation type="custom" allowBlank="1" sqref="E39 E9:E10 E12:E26 E28:E31 E33:E35">
      <formula1>IF(ISERR(ABS(E39-F39)/F39),TRUE,AND(ABS(E39-F39)/F39&gt;$A$1,ABS(E39-F39)/F39&lt;$C$1))</formula1>
    </dataValidation>
    <dataValidation type="custom" allowBlank="1" sqref="E37:E38">
      <formula1>IF(ISERR(ABS(E37-F36)/F36),TRUE,AND(ABS(E37-F36)/F36&gt;$A$1,ABS(E37-F36)/F36&lt;$C$1))</formula1>
    </dataValidation>
    <dataValidation type="custom" allowBlank="1" sqref="F12:F26 F28:F31 F33:F35 F37:F39">
      <formula1>IF(ISERR(ABS(F12-#REF!)/#REF!),TRUE,AND(ABS(F12-#REF!)/#REF!&gt;$A$1,ABS(F12-#REF!)/#REF!&lt;$C$1))</formula1>
    </dataValidation>
  </dataValidations>
  <printOptions horizontalCentered="1"/>
  <pageMargins left="0.75" right="0.75" top="0.7479166666666667" bottom="0.5118055555555555" header="0.3541666666666667" footer="0.51"/>
  <pageSetup horizontalDpi="600" verticalDpi="600" orientation="portrait" paperSize="9"/>
  <headerFooter alignWithMargins="0">
    <oddHeader>&amp;C2018-2017年鄂尔多斯市-山羊审核畜牧业成本收益表_统一工价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showZeros="0" workbookViewId="0" topLeftCell="A1">
      <pane ySplit="4" topLeftCell="A5" activePane="bottomLeft" state="frozen"/>
      <selection pane="bottomLeft" activeCell="J7" sqref="J7"/>
    </sheetView>
  </sheetViews>
  <sheetFormatPr defaultColWidth="19.125" defaultRowHeight="19.5" customHeight="1"/>
  <cols>
    <col min="1" max="1" width="0.5" style="26" customWidth="1"/>
    <col min="2" max="2" width="4.625" style="26" hidden="1" customWidth="1"/>
    <col min="3" max="3" width="24.625" style="25" customWidth="1"/>
    <col min="4" max="4" width="4.75390625" style="25" customWidth="1"/>
    <col min="5" max="6" width="18.625" style="25" customWidth="1"/>
    <col min="7" max="7" width="11.625" style="25" hidden="1" customWidth="1"/>
    <col min="8" max="72" width="11.625" style="25" customWidth="1"/>
    <col min="73" max="241" width="19.125" style="25" customWidth="1"/>
    <col min="242" max="16384" width="19.125" style="2" customWidth="1"/>
  </cols>
  <sheetData>
    <row r="1" spans="3:8" s="24" customFormat="1" ht="3" customHeight="1">
      <c r="C1" s="27"/>
      <c r="D1" s="28"/>
      <c r="E1" s="28"/>
      <c r="F1" s="28"/>
      <c r="G1" s="29"/>
      <c r="H1" s="29"/>
    </row>
    <row r="2" spans="3:8" s="24" customFormat="1" ht="18.75" customHeight="1">
      <c r="C2" s="5" t="s">
        <v>0</v>
      </c>
      <c r="D2" s="5" t="s">
        <v>1</v>
      </c>
      <c r="E2" s="6">
        <v>2018</v>
      </c>
      <c r="F2" s="7">
        <v>2017</v>
      </c>
      <c r="G2" s="30"/>
      <c r="H2" s="31" t="s">
        <v>2</v>
      </c>
    </row>
    <row r="3" spans="3:8" s="24" customFormat="1" ht="9.75" customHeight="1">
      <c r="C3" s="5"/>
      <c r="D3" s="5"/>
      <c r="E3" s="6" t="s">
        <v>3</v>
      </c>
      <c r="F3" s="7" t="s">
        <v>3</v>
      </c>
      <c r="G3" s="30"/>
      <c r="H3" s="31"/>
    </row>
    <row r="4" spans="3:8" s="24" customFormat="1" ht="9.75" customHeight="1">
      <c r="C4" s="5"/>
      <c r="D4" s="5"/>
      <c r="E4" s="6"/>
      <c r="F4" s="7"/>
      <c r="G4" s="30"/>
      <c r="H4" s="31"/>
    </row>
    <row r="5" spans="3:8" s="24" customFormat="1" ht="19.5" customHeight="1">
      <c r="C5" s="11" t="s">
        <v>4</v>
      </c>
      <c r="D5" s="11" t="s">
        <v>5</v>
      </c>
      <c r="E5" s="12">
        <v>0</v>
      </c>
      <c r="F5" s="13">
        <v>0</v>
      </c>
      <c r="G5" s="32"/>
      <c r="H5" s="32"/>
    </row>
    <row r="6" spans="3:8" s="24" customFormat="1" ht="19.5" customHeight="1">
      <c r="C6" s="11" t="s">
        <v>6</v>
      </c>
      <c r="D6" s="11" t="s">
        <v>5</v>
      </c>
      <c r="E6" s="12">
        <v>1</v>
      </c>
      <c r="F6" s="13">
        <v>1</v>
      </c>
      <c r="G6" s="32"/>
      <c r="H6" s="32"/>
    </row>
    <row r="7" spans="3:8" s="24" customFormat="1" ht="19.5" customHeight="1">
      <c r="C7" s="11" t="s">
        <v>7</v>
      </c>
      <c r="D7" s="11" t="s">
        <v>5</v>
      </c>
      <c r="E7" s="12">
        <v>1</v>
      </c>
      <c r="F7" s="13">
        <v>1</v>
      </c>
      <c r="G7" s="32"/>
      <c r="H7" s="32"/>
    </row>
    <row r="8" spans="3:8" s="24" customFormat="1" ht="19.5" customHeight="1">
      <c r="C8" s="11" t="s">
        <v>8</v>
      </c>
      <c r="D8" s="11" t="s">
        <v>5</v>
      </c>
      <c r="E8" s="12">
        <v>8</v>
      </c>
      <c r="F8" s="13">
        <v>8</v>
      </c>
      <c r="G8" s="32"/>
      <c r="H8" s="32"/>
    </row>
    <row r="9" spans="1:8" s="25" customFormat="1" ht="19.5" customHeight="1">
      <c r="A9" s="26"/>
      <c r="B9" s="26"/>
      <c r="C9" s="33" t="s">
        <v>9</v>
      </c>
      <c r="D9" s="34" t="s">
        <v>10</v>
      </c>
      <c r="E9" s="17">
        <v>362.86</v>
      </c>
      <c r="F9" s="18">
        <v>347.32</v>
      </c>
      <c r="G9" s="35">
        <f>IF(F9=0,0,(E9-F9)*100/F9)</f>
        <v>4.47426004837039</v>
      </c>
      <c r="H9" s="19">
        <f>(F9-E9)/F9</f>
        <v>-0.0447</v>
      </c>
    </row>
    <row r="10" spans="1:8" s="25" customFormat="1" ht="19.5" customHeight="1">
      <c r="A10" s="26"/>
      <c r="B10" s="26"/>
      <c r="C10" s="33" t="s">
        <v>11</v>
      </c>
      <c r="D10" s="34" t="s">
        <v>10</v>
      </c>
      <c r="E10" s="17">
        <v>372.2</v>
      </c>
      <c r="F10" s="18">
        <v>344.65</v>
      </c>
      <c r="G10" s="35">
        <f>IF(F10=0,0,(E10-F10)*100/F10)</f>
        <v>7.993616712607</v>
      </c>
      <c r="H10" s="19">
        <f aca="true" t="shared" si="0" ref="H10:H39">(F10-E10)/F10</f>
        <v>-0.0799</v>
      </c>
    </row>
    <row r="11" spans="1:8" s="25" customFormat="1" ht="19.5" customHeight="1">
      <c r="A11" s="26"/>
      <c r="B11" s="26"/>
      <c r="C11" s="36" t="s">
        <v>12</v>
      </c>
      <c r="D11" s="37"/>
      <c r="E11" s="17"/>
      <c r="F11" s="18"/>
      <c r="G11" s="35"/>
      <c r="H11" s="19"/>
    </row>
    <row r="12" spans="1:8" s="25" customFormat="1" ht="19.5" customHeight="1">
      <c r="A12" s="26"/>
      <c r="B12" s="26"/>
      <c r="C12" s="33" t="s">
        <v>13</v>
      </c>
      <c r="D12" s="34" t="s">
        <v>10</v>
      </c>
      <c r="E12" s="17">
        <v>43.66</v>
      </c>
      <c r="F12" s="18">
        <v>41.31</v>
      </c>
      <c r="G12" s="35">
        <f aca="true" t="shared" si="1" ref="G12:G26">IF(F12=0,0,(E12-F12)*100/F12)</f>
        <v>5.68869523117888</v>
      </c>
      <c r="H12" s="19">
        <f t="shared" si="0"/>
        <v>-0.0569</v>
      </c>
    </row>
    <row r="13" spans="1:8" s="25" customFormat="1" ht="19.5" customHeight="1">
      <c r="A13" s="26"/>
      <c r="B13" s="26"/>
      <c r="C13" s="33" t="s">
        <v>14</v>
      </c>
      <c r="D13" s="34" t="s">
        <v>15</v>
      </c>
      <c r="E13" s="17">
        <v>52.95</v>
      </c>
      <c r="F13" s="18">
        <v>51</v>
      </c>
      <c r="G13" s="35">
        <f t="shared" si="1"/>
        <v>3.82352941176471</v>
      </c>
      <c r="H13" s="19">
        <f t="shared" si="0"/>
        <v>-0.0382</v>
      </c>
    </row>
    <row r="14" spans="1:8" s="25" customFormat="1" ht="19.5" customHeight="1">
      <c r="A14" s="26"/>
      <c r="B14" s="26"/>
      <c r="C14" s="33" t="s">
        <v>16</v>
      </c>
      <c r="D14" s="34" t="s">
        <v>17</v>
      </c>
      <c r="E14" s="17">
        <v>55899.24</v>
      </c>
      <c r="F14" s="18">
        <v>44352.47</v>
      </c>
      <c r="G14" s="35">
        <f t="shared" si="1"/>
        <v>26.0341081342257</v>
      </c>
      <c r="H14" s="19">
        <f t="shared" si="0"/>
        <v>-0.2603</v>
      </c>
    </row>
    <row r="15" spans="1:8" s="25" customFormat="1" ht="19.5" customHeight="1">
      <c r="A15" s="26"/>
      <c r="B15" s="26"/>
      <c r="C15" s="33" t="s">
        <v>18</v>
      </c>
      <c r="D15" s="34" t="s">
        <v>17</v>
      </c>
      <c r="E15" s="17">
        <v>39869.06</v>
      </c>
      <c r="F15" s="18">
        <v>32309.7</v>
      </c>
      <c r="G15" s="35">
        <f t="shared" si="1"/>
        <v>23.3965651182153</v>
      </c>
      <c r="H15" s="19">
        <f t="shared" si="0"/>
        <v>-0.234</v>
      </c>
    </row>
    <row r="16" spans="1:8" s="25" customFormat="1" ht="19.5" customHeight="1">
      <c r="A16" s="26"/>
      <c r="B16" s="26"/>
      <c r="C16" s="33" t="s">
        <v>19</v>
      </c>
      <c r="D16" s="34" t="s">
        <v>17</v>
      </c>
      <c r="E16" s="17">
        <v>15565.74</v>
      </c>
      <c r="F16" s="18">
        <v>11608.17</v>
      </c>
      <c r="G16" s="35">
        <f t="shared" si="1"/>
        <v>34.092970726652</v>
      </c>
      <c r="H16" s="19">
        <f t="shared" si="0"/>
        <v>-0.3409</v>
      </c>
    </row>
    <row r="17" spans="1:8" s="25" customFormat="1" ht="19.5" customHeight="1">
      <c r="A17" s="26"/>
      <c r="B17" s="26"/>
      <c r="C17" s="33" t="s">
        <v>20</v>
      </c>
      <c r="D17" s="34" t="s">
        <v>17</v>
      </c>
      <c r="E17" s="17">
        <v>464.44</v>
      </c>
      <c r="F17" s="18">
        <v>434.6</v>
      </c>
      <c r="G17" s="35">
        <f t="shared" si="1"/>
        <v>6.86608375517717</v>
      </c>
      <c r="H17" s="19">
        <f t="shared" si="0"/>
        <v>-0.0687</v>
      </c>
    </row>
    <row r="18" spans="1:8" s="25" customFormat="1" ht="19.5" customHeight="1">
      <c r="A18" s="26"/>
      <c r="B18" s="26"/>
      <c r="C18" s="33" t="s">
        <v>21</v>
      </c>
      <c r="D18" s="34" t="s">
        <v>17</v>
      </c>
      <c r="E18" s="17">
        <f>E19+E24</f>
        <v>75994.11</v>
      </c>
      <c r="F18" s="18">
        <f>F19+F24</f>
        <v>99055.83</v>
      </c>
      <c r="G18" s="35">
        <f t="shared" si="1"/>
        <v>-23.281537290637</v>
      </c>
      <c r="H18" s="19">
        <f t="shared" si="0"/>
        <v>0.2328</v>
      </c>
    </row>
    <row r="19" spans="1:8" s="25" customFormat="1" ht="19.5" customHeight="1">
      <c r="A19" s="26"/>
      <c r="B19" s="26"/>
      <c r="C19" s="33" t="s">
        <v>22</v>
      </c>
      <c r="D19" s="34" t="s">
        <v>17</v>
      </c>
      <c r="E19" s="17">
        <f>E20+E21</f>
        <v>75994.11</v>
      </c>
      <c r="F19" s="18">
        <f>F20+F21</f>
        <v>99055.83</v>
      </c>
      <c r="G19" s="35">
        <f t="shared" si="1"/>
        <v>-23.281537290637</v>
      </c>
      <c r="H19" s="19">
        <f t="shared" si="0"/>
        <v>0.2328</v>
      </c>
    </row>
    <row r="20" spans="1:8" s="25" customFormat="1" ht="19.5" customHeight="1">
      <c r="A20" s="38"/>
      <c r="B20" s="38"/>
      <c r="C20" s="33" t="s">
        <v>23</v>
      </c>
      <c r="D20" s="34" t="s">
        <v>17</v>
      </c>
      <c r="E20" s="17">
        <v>65649.7</v>
      </c>
      <c r="F20" s="18">
        <v>79327.56</v>
      </c>
      <c r="G20" s="35">
        <f t="shared" si="1"/>
        <v>-17.2422547724902</v>
      </c>
      <c r="H20" s="19">
        <f t="shared" si="0"/>
        <v>0.1724</v>
      </c>
    </row>
    <row r="21" spans="1:8" s="25" customFormat="1" ht="19.5" customHeight="1">
      <c r="A21" s="26"/>
      <c r="B21" s="26"/>
      <c r="C21" s="33" t="s">
        <v>24</v>
      </c>
      <c r="D21" s="34" t="s">
        <v>17</v>
      </c>
      <c r="E21" s="17">
        <f>E22+E23</f>
        <v>10344.41</v>
      </c>
      <c r="F21" s="18">
        <f>F22+F23</f>
        <v>19728.27</v>
      </c>
      <c r="G21" s="35">
        <f t="shared" si="1"/>
        <v>-47.5655493360543</v>
      </c>
      <c r="H21" s="19">
        <f t="shared" si="0"/>
        <v>0.4757</v>
      </c>
    </row>
    <row r="22" spans="1:8" s="25" customFormat="1" ht="19.5" customHeight="1">
      <c r="A22" s="26"/>
      <c r="B22" s="26"/>
      <c r="C22" s="33" t="s">
        <v>25</v>
      </c>
      <c r="D22" s="34" t="s">
        <v>17</v>
      </c>
      <c r="E22" s="17">
        <f>'费用和用工表'!E34*'费用和用工表'!E43</f>
        <v>6736.62</v>
      </c>
      <c r="F22" s="18">
        <f>'费用和用工表'!F34*'费用和用工表'!F43</f>
        <v>16329.54</v>
      </c>
      <c r="G22" s="35">
        <f t="shared" si="1"/>
        <v>-58.7458066791839</v>
      </c>
      <c r="H22" s="19">
        <f t="shared" si="0"/>
        <v>0.5875</v>
      </c>
    </row>
    <row r="23" spans="1:8" s="25" customFormat="1" ht="19.5" customHeight="1">
      <c r="A23" s="26"/>
      <c r="B23" s="26"/>
      <c r="C23" s="39" t="s">
        <v>26</v>
      </c>
      <c r="D23" s="34" t="s">
        <v>17</v>
      </c>
      <c r="E23" s="17">
        <v>3607.79</v>
      </c>
      <c r="F23" s="18">
        <v>3398.73</v>
      </c>
      <c r="G23" s="35">
        <f t="shared" si="1"/>
        <v>6.15112115407814</v>
      </c>
      <c r="H23" s="19">
        <f t="shared" si="0"/>
        <v>-0.0615</v>
      </c>
    </row>
    <row r="24" spans="1:8" s="25" customFormat="1" ht="19.5" customHeight="1">
      <c r="A24" s="26"/>
      <c r="B24" s="26"/>
      <c r="C24" s="33" t="s">
        <v>27</v>
      </c>
      <c r="D24" s="34" t="s">
        <v>17</v>
      </c>
      <c r="E24" s="17">
        <v>0</v>
      </c>
      <c r="F24" s="18">
        <v>0</v>
      </c>
      <c r="G24" s="35">
        <f t="shared" si="1"/>
        <v>0</v>
      </c>
      <c r="H24" s="19"/>
    </row>
    <row r="25" spans="1:8" s="25" customFormat="1" ht="19.5" customHeight="1">
      <c r="A25" s="26"/>
      <c r="B25" s="26"/>
      <c r="C25" s="33" t="s">
        <v>28</v>
      </c>
      <c r="D25" s="34" t="s">
        <v>17</v>
      </c>
      <c r="E25" s="17">
        <f>E14-E18</f>
        <v>-20094.87</v>
      </c>
      <c r="F25" s="18">
        <f>F14-F18</f>
        <v>-54703.36</v>
      </c>
      <c r="G25" s="35">
        <f t="shared" si="1"/>
        <v>-63.265748209982</v>
      </c>
      <c r="H25" s="19">
        <f t="shared" si="0"/>
        <v>0.6327</v>
      </c>
    </row>
    <row r="26" spans="1:8" s="25" customFormat="1" ht="19.5" customHeight="1">
      <c r="A26" s="26"/>
      <c r="B26" s="26"/>
      <c r="C26" s="33" t="s">
        <v>29</v>
      </c>
      <c r="D26" s="34" t="s">
        <v>17</v>
      </c>
      <c r="E26" s="17">
        <f>IF(E18=0,0,E25/E18*100)</f>
        <v>-26.44</v>
      </c>
      <c r="F26" s="18">
        <f>IF(F18=0,0,F25/F18*100)</f>
        <v>-55.22</v>
      </c>
      <c r="G26" s="35">
        <f t="shared" si="1"/>
        <v>-52.1187975371242</v>
      </c>
      <c r="H26" s="19">
        <f t="shared" si="0"/>
        <v>0.5212</v>
      </c>
    </row>
    <row r="27" spans="1:8" s="25" customFormat="1" ht="19.5" customHeight="1">
      <c r="A27" s="26"/>
      <c r="B27" s="26"/>
      <c r="C27" s="36" t="s">
        <v>30</v>
      </c>
      <c r="D27" s="37"/>
      <c r="E27" s="17"/>
      <c r="F27" s="18"/>
      <c r="G27" s="35"/>
      <c r="H27" s="19"/>
    </row>
    <row r="28" spans="1:8" s="25" customFormat="1" ht="19.5" customHeight="1">
      <c r="A28" s="26"/>
      <c r="B28" s="26"/>
      <c r="C28" s="33" t="s">
        <v>31</v>
      </c>
      <c r="D28" s="34" t="s">
        <v>17</v>
      </c>
      <c r="E28" s="17">
        <v>1431.75</v>
      </c>
      <c r="F28" s="18">
        <v>1153.58</v>
      </c>
      <c r="G28" s="35">
        <f>IF(F28=0,0,(E28-F28)*100/F28)</f>
        <v>24.113628877061</v>
      </c>
      <c r="H28" s="19">
        <f t="shared" si="0"/>
        <v>-0.2411</v>
      </c>
    </row>
    <row r="29" spans="1:8" s="25" customFormat="1" ht="19.5" customHeight="1">
      <c r="A29" s="26"/>
      <c r="B29" s="26"/>
      <c r="C29" s="33" t="s">
        <v>32</v>
      </c>
      <c r="D29" s="34" t="s">
        <v>17</v>
      </c>
      <c r="E29" s="17">
        <f>IF(E14=0,0,E18/E14*E28)</f>
        <v>1946.44</v>
      </c>
      <c r="F29" s="18">
        <f>IF(F14=0,0,F18/F14*F28)</f>
        <v>2576.38</v>
      </c>
      <c r="G29" s="35">
        <f>IF(F29=0,0,(E29-F29)*100/F29)</f>
        <v>-24.4505857055248</v>
      </c>
      <c r="H29" s="19">
        <f t="shared" si="0"/>
        <v>0.2445</v>
      </c>
    </row>
    <row r="30" spans="3:8" ht="19.5" customHeight="1">
      <c r="C30" s="33" t="s">
        <v>33</v>
      </c>
      <c r="D30" s="34" t="s">
        <v>17</v>
      </c>
      <c r="E30" s="17">
        <v>14698.53</v>
      </c>
      <c r="F30" s="18">
        <v>11380.56</v>
      </c>
      <c r="G30" s="35">
        <f>IF(F30=0,0,(E30-F30)*100/F30)</f>
        <v>29.1547164638647</v>
      </c>
      <c r="H30" s="19">
        <f t="shared" si="0"/>
        <v>-0.2915</v>
      </c>
    </row>
    <row r="31" spans="3:8" ht="19.5" customHeight="1">
      <c r="C31" s="33" t="s">
        <v>34</v>
      </c>
      <c r="D31" s="34" t="s">
        <v>17</v>
      </c>
      <c r="E31" s="17">
        <f>IF(E14=0,0,E18/E10*E30)</f>
        <v>3001079.27</v>
      </c>
      <c r="F31" s="18">
        <f>IF(F14=0,0,F18/F10*F30)</f>
        <v>3270885.87</v>
      </c>
      <c r="G31" s="35">
        <f>IF(F31=0,0,(E31-F31)*100/F31)</f>
        <v>-8.24873171132688</v>
      </c>
      <c r="H31" s="19">
        <f t="shared" si="0"/>
        <v>0.0825</v>
      </c>
    </row>
    <row r="32" spans="3:8" ht="19.5" customHeight="1">
      <c r="C32" s="36" t="s">
        <v>35</v>
      </c>
      <c r="D32" s="37"/>
      <c r="E32" s="17"/>
      <c r="F32" s="18"/>
      <c r="G32" s="35"/>
      <c r="H32" s="19"/>
    </row>
    <row r="33" spans="3:8" ht="19.5" customHeight="1">
      <c r="C33" s="33" t="s">
        <v>31</v>
      </c>
      <c r="D33" s="34" t="s">
        <v>17</v>
      </c>
      <c r="E33" s="17">
        <v>913.17</v>
      </c>
      <c r="F33" s="18">
        <v>782.13</v>
      </c>
      <c r="G33" s="35">
        <f>IF(F33=0,0,(E33-F33)*100/F33)</f>
        <v>16.7542480150359</v>
      </c>
      <c r="H33" s="19">
        <f t="shared" si="0"/>
        <v>-0.1675</v>
      </c>
    </row>
    <row r="34" spans="3:8" ht="19.5" customHeight="1">
      <c r="C34" s="33" t="s">
        <v>32</v>
      </c>
      <c r="D34" s="34" t="s">
        <v>17</v>
      </c>
      <c r="E34" s="17">
        <f>IF(E14=0,0,E18/E14*E33)</f>
        <v>1241.44</v>
      </c>
      <c r="F34" s="18">
        <f>IF(F14=0,0,F18/F14*F33)</f>
        <v>1746.79</v>
      </c>
      <c r="G34" s="35">
        <f>IF(F34=0,0,(E34-F34)*100/F34)</f>
        <v>-28.9302091264548</v>
      </c>
      <c r="H34" s="19">
        <f t="shared" si="0"/>
        <v>0.2893</v>
      </c>
    </row>
    <row r="35" spans="3:8" ht="19.5" customHeight="1">
      <c r="C35" s="36" t="s">
        <v>36</v>
      </c>
      <c r="D35" s="34"/>
      <c r="E35" s="17"/>
      <c r="F35" s="18"/>
      <c r="G35" s="35"/>
      <c r="H35" s="19"/>
    </row>
    <row r="36" spans="3:8" ht="19.5" customHeight="1">
      <c r="C36" s="33" t="s">
        <v>37</v>
      </c>
      <c r="D36" s="34" t="s">
        <v>15</v>
      </c>
      <c r="E36" s="17">
        <v>31.89</v>
      </c>
      <c r="F36" s="18">
        <v>33.9</v>
      </c>
      <c r="G36" s="35">
        <f>IF(F36=0,0,(E36-F36)*100/F36)</f>
        <v>-5.929203539823</v>
      </c>
      <c r="H36" s="19">
        <f t="shared" si="0"/>
        <v>0.0593</v>
      </c>
    </row>
    <row r="37" spans="3:8" ht="19.5" customHeight="1">
      <c r="C37" s="33" t="s">
        <v>38</v>
      </c>
      <c r="D37" s="34" t="s">
        <v>10</v>
      </c>
      <c r="E37" s="17">
        <v>40.96</v>
      </c>
      <c r="F37" s="18">
        <v>41.39</v>
      </c>
      <c r="G37" s="35">
        <f>IF(F37=0,0,(E37-F37)*100/F37)</f>
        <v>-1.03889828460981</v>
      </c>
      <c r="H37" s="19">
        <f t="shared" si="0"/>
        <v>0.0104</v>
      </c>
    </row>
    <row r="38" spans="3:8" ht="19.5" customHeight="1">
      <c r="C38" s="33" t="s">
        <v>39</v>
      </c>
      <c r="D38" s="34" t="s">
        <v>17</v>
      </c>
      <c r="E38" s="17">
        <v>37384.44</v>
      </c>
      <c r="F38" s="18">
        <v>31510.57</v>
      </c>
      <c r="G38" s="35">
        <f>IF(F38=0,0,(E38-F38)*100/F38)</f>
        <v>18.6409512744454</v>
      </c>
      <c r="H38" s="19">
        <f t="shared" si="0"/>
        <v>-0.1864</v>
      </c>
    </row>
    <row r="39" spans="3:8" ht="19.5" customHeight="1">
      <c r="C39" s="33" t="s">
        <v>40</v>
      </c>
      <c r="D39" s="40" t="s">
        <v>17</v>
      </c>
      <c r="E39" s="17">
        <v>3370.61</v>
      </c>
      <c r="F39" s="18">
        <v>3510.02</v>
      </c>
      <c r="G39" s="35">
        <f>IF(F39=0,0,(E39-F39)*100/F39)</f>
        <v>-3.97177224061401</v>
      </c>
      <c r="H39" s="19">
        <f t="shared" si="0"/>
        <v>0.0397</v>
      </c>
    </row>
    <row r="40" ht="19.5" customHeight="1" hidden="1"/>
  </sheetData>
  <sheetProtection/>
  <mergeCells count="5">
    <mergeCell ref="C2:C4"/>
    <mergeCell ref="D2:D4"/>
    <mergeCell ref="E3:E4"/>
    <mergeCell ref="F3:F4"/>
    <mergeCell ref="H2:H4"/>
  </mergeCells>
  <conditionalFormatting sqref="E9">
    <cfRule type="expression" priority="1" dxfId="0" stopIfTrue="1">
      <formula>G9&lt;#REF!</formula>
    </cfRule>
    <cfRule type="expression" priority="2" dxfId="0" stopIfTrue="1">
      <formula>G9&gt;#REF!</formula>
    </cfRule>
  </conditionalFormatting>
  <conditionalFormatting sqref="E10">
    <cfRule type="expression" priority="3" dxfId="0" stopIfTrue="1">
      <formula>G10&lt;#REF!</formula>
    </cfRule>
    <cfRule type="expression" priority="4" dxfId="0" stopIfTrue="1">
      <formula>G10&gt;#REF!</formula>
    </cfRule>
  </conditionalFormatting>
  <conditionalFormatting sqref="E12">
    <cfRule type="expression" priority="5" dxfId="0" stopIfTrue="1">
      <formula>G12&lt;#REF!</formula>
    </cfRule>
    <cfRule type="expression" priority="6" dxfId="0" stopIfTrue="1">
      <formula>G12&gt;#REF!</formula>
    </cfRule>
  </conditionalFormatting>
  <conditionalFormatting sqref="E13">
    <cfRule type="expression" priority="7" dxfId="0" stopIfTrue="1">
      <formula>G13&lt;#REF!</formula>
    </cfRule>
    <cfRule type="expression" priority="8" dxfId="0" stopIfTrue="1">
      <formula>G13&gt;#REF!</formula>
    </cfRule>
  </conditionalFormatting>
  <conditionalFormatting sqref="E14">
    <cfRule type="expression" priority="9" dxfId="0" stopIfTrue="1">
      <formula>G14&lt;#REF!</formula>
    </cfRule>
    <cfRule type="expression" priority="10" dxfId="0" stopIfTrue="1">
      <formula>G14&gt;#REF!</formula>
    </cfRule>
  </conditionalFormatting>
  <conditionalFormatting sqref="E15">
    <cfRule type="expression" priority="11" dxfId="0" stopIfTrue="1">
      <formula>G15&lt;#REF!</formula>
    </cfRule>
    <cfRule type="expression" priority="12" dxfId="0" stopIfTrue="1">
      <formula>G15&gt;#REF!</formula>
    </cfRule>
  </conditionalFormatting>
  <conditionalFormatting sqref="E16">
    <cfRule type="expression" priority="13" dxfId="0" stopIfTrue="1">
      <formula>G16&lt;#REF!</formula>
    </cfRule>
    <cfRule type="expression" priority="14" dxfId="0" stopIfTrue="1">
      <formula>G16&gt;#REF!</formula>
    </cfRule>
  </conditionalFormatting>
  <conditionalFormatting sqref="E17">
    <cfRule type="expression" priority="15" dxfId="0" stopIfTrue="1">
      <formula>G17&lt;#REF!</formula>
    </cfRule>
    <cfRule type="expression" priority="16" dxfId="0" stopIfTrue="1">
      <formula>G17&gt;#REF!</formula>
    </cfRule>
  </conditionalFormatting>
  <conditionalFormatting sqref="E18">
    <cfRule type="expression" priority="17" dxfId="0" stopIfTrue="1">
      <formula>G18&lt;#REF!</formula>
    </cfRule>
    <cfRule type="expression" priority="18" dxfId="0" stopIfTrue="1">
      <formula>G18&gt;#REF!</formula>
    </cfRule>
  </conditionalFormatting>
  <conditionalFormatting sqref="E19">
    <cfRule type="expression" priority="19" dxfId="0" stopIfTrue="1">
      <formula>G19&lt;#REF!</formula>
    </cfRule>
    <cfRule type="expression" priority="20" dxfId="0" stopIfTrue="1">
      <formula>G19&gt;#REF!</formula>
    </cfRule>
  </conditionalFormatting>
  <conditionalFormatting sqref="E20">
    <cfRule type="expression" priority="21" dxfId="0" stopIfTrue="1">
      <formula>G20&lt;#REF!</formula>
    </cfRule>
    <cfRule type="expression" priority="22" dxfId="0" stopIfTrue="1">
      <formula>G20&gt;#REF!</formula>
    </cfRule>
  </conditionalFormatting>
  <conditionalFormatting sqref="E21">
    <cfRule type="expression" priority="23" dxfId="0" stopIfTrue="1">
      <formula>G21&lt;#REF!</formula>
    </cfRule>
    <cfRule type="expression" priority="24" dxfId="0" stopIfTrue="1">
      <formula>G21&gt;#REF!</formula>
    </cfRule>
  </conditionalFormatting>
  <conditionalFormatting sqref="E22">
    <cfRule type="expression" priority="25" dxfId="0" stopIfTrue="1">
      <formula>G22&lt;#REF!</formula>
    </cfRule>
    <cfRule type="expression" priority="26" dxfId="0" stopIfTrue="1">
      <formula>G22&gt;#REF!</formula>
    </cfRule>
  </conditionalFormatting>
  <conditionalFormatting sqref="E23">
    <cfRule type="expression" priority="27" dxfId="0" stopIfTrue="1">
      <formula>G23&lt;#REF!</formula>
    </cfRule>
    <cfRule type="expression" priority="28" dxfId="0" stopIfTrue="1">
      <formula>G23&gt;#REF!</formula>
    </cfRule>
  </conditionalFormatting>
  <conditionalFormatting sqref="E24">
    <cfRule type="expression" priority="29" dxfId="0" stopIfTrue="1">
      <formula>G24&lt;#REF!</formula>
    </cfRule>
    <cfRule type="expression" priority="30" dxfId="0" stopIfTrue="1">
      <formula>G24&gt;#REF!</formula>
    </cfRule>
  </conditionalFormatting>
  <conditionalFormatting sqref="E25">
    <cfRule type="expression" priority="31" dxfId="0" stopIfTrue="1">
      <formula>G25&lt;#REF!</formula>
    </cfRule>
    <cfRule type="expression" priority="32" dxfId="0" stopIfTrue="1">
      <formula>G25&gt;#REF!</formula>
    </cfRule>
  </conditionalFormatting>
  <conditionalFormatting sqref="E26">
    <cfRule type="expression" priority="33" dxfId="0" stopIfTrue="1">
      <formula>G26&lt;#REF!</formula>
    </cfRule>
    <cfRule type="expression" priority="34" dxfId="0" stopIfTrue="1">
      <formula>G26&gt;#REF!</formula>
    </cfRule>
  </conditionalFormatting>
  <conditionalFormatting sqref="E28">
    <cfRule type="expression" priority="35" dxfId="0" stopIfTrue="1">
      <formula>G28&lt;#REF!</formula>
    </cfRule>
    <cfRule type="expression" priority="36" dxfId="0" stopIfTrue="1">
      <formula>G28&gt;#REF!</formula>
    </cfRule>
  </conditionalFormatting>
  <conditionalFormatting sqref="E29">
    <cfRule type="expression" priority="37" dxfId="0" stopIfTrue="1">
      <formula>G29&lt;#REF!</formula>
    </cfRule>
    <cfRule type="expression" priority="38" dxfId="0" stopIfTrue="1">
      <formula>G29&gt;#REF!</formula>
    </cfRule>
  </conditionalFormatting>
  <conditionalFormatting sqref="E30">
    <cfRule type="expression" priority="39" dxfId="0" stopIfTrue="1">
      <formula>G30&lt;#REF!</formula>
    </cfRule>
    <cfRule type="expression" priority="40" dxfId="0" stopIfTrue="1">
      <formula>G30&gt;#REF!</formula>
    </cfRule>
  </conditionalFormatting>
  <conditionalFormatting sqref="E31">
    <cfRule type="expression" priority="41" dxfId="0" stopIfTrue="1">
      <formula>G31&lt;#REF!</formula>
    </cfRule>
    <cfRule type="expression" priority="42" dxfId="0" stopIfTrue="1">
      <formula>G31&gt;#REF!</formula>
    </cfRule>
  </conditionalFormatting>
  <conditionalFormatting sqref="E33">
    <cfRule type="expression" priority="43" dxfId="0" stopIfTrue="1">
      <formula>G33&lt;#REF!</formula>
    </cfRule>
    <cfRule type="expression" priority="44" dxfId="0" stopIfTrue="1">
      <formula>G33&gt;#REF!</formula>
    </cfRule>
  </conditionalFormatting>
  <conditionalFormatting sqref="E34">
    <cfRule type="expression" priority="45" dxfId="0" stopIfTrue="1">
      <formula>G34&lt;#REF!</formula>
    </cfRule>
    <cfRule type="expression" priority="46" dxfId="0" stopIfTrue="1">
      <formula>G34&gt;#REF!</formula>
    </cfRule>
  </conditionalFormatting>
  <conditionalFormatting sqref="E36">
    <cfRule type="expression" priority="47" dxfId="0" stopIfTrue="1">
      <formula>G36&lt;#REF!</formula>
    </cfRule>
    <cfRule type="expression" priority="48" dxfId="0" stopIfTrue="1">
      <formula>G36&gt;#REF!</formula>
    </cfRule>
  </conditionalFormatting>
  <conditionalFormatting sqref="E37">
    <cfRule type="expression" priority="49" dxfId="0" stopIfTrue="1">
      <formula>G37&lt;#REF!</formula>
    </cfRule>
    <cfRule type="expression" priority="50" dxfId="0" stopIfTrue="1">
      <formula>G37&gt;#REF!</formula>
    </cfRule>
  </conditionalFormatting>
  <conditionalFormatting sqref="E38">
    <cfRule type="expression" priority="51" dxfId="0" stopIfTrue="1">
      <formula>G38&lt;#REF!</formula>
    </cfRule>
    <cfRule type="expression" priority="52" dxfId="0" stopIfTrue="1">
      <formula>G38&gt;#REF!</formula>
    </cfRule>
  </conditionalFormatting>
  <conditionalFormatting sqref="E39">
    <cfRule type="expression" priority="53" dxfId="0" stopIfTrue="1">
      <formula>G39&lt;#REF!</formula>
    </cfRule>
    <cfRule type="expression" priority="54" dxfId="0" stopIfTrue="1">
      <formula>G39&gt;#REF!</formula>
    </cfRule>
  </conditionalFormatting>
  <dataValidations count="4">
    <dataValidation allowBlank="1" sqref="E11 E27:F27 E32:F32"/>
    <dataValidation type="custom" allowBlank="1" sqref="E12 E39 E9:E10 E13:E26 E28:E31 E33:E35">
      <formula1>IF(ISERR(ABS(E12-F12)/F12),TRUE,AND(ABS(E12-F12)/F12&gt;$A$1,ABS(E12-F12)/F12&lt;$C$1))</formula1>
    </dataValidation>
    <dataValidation type="custom" allowBlank="1" sqref="F12 F13:F26 F28:F31 F33:F35 F37:F39">
      <formula1>IF(ISERR(ABS(F12-#REF!)/#REF!),TRUE,AND(ABS(F12-#REF!)/#REF!&gt;$A$1,ABS(F12-#REF!)/#REF!&lt;$C$1))</formula1>
    </dataValidation>
    <dataValidation type="custom" allowBlank="1" sqref="E37:E38">
      <formula1>IF(ISERR(ABS(E37-F36)/F36),TRUE,AND(ABS(E37-F36)/F36&gt;$A$1,ABS(E37-F36)/F36&lt;$C$1))</formula1>
    </dataValidation>
  </dataValidations>
  <printOptions horizontalCentered="1"/>
  <pageMargins left="0.75" right="0.75" top="0.7083333333333334" bottom="0.275" header="0.275" footer="0.2361111111111111"/>
  <pageSetup horizontalDpi="600" verticalDpi="600" orientation="portrait" paperSize="9"/>
  <headerFooter alignWithMargins="0">
    <oddHeader>&amp;C2018-2017年鄂尔多斯市-山羊审核畜牧业成本收益表_地区工价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J43"/>
  <sheetViews>
    <sheetView showZeros="0" workbookViewId="0" topLeftCell="A1">
      <pane ySplit="3" topLeftCell="A10" activePane="bottomLeft" state="frozen"/>
      <selection pane="bottomLeft" activeCell="J26" sqref="J26"/>
    </sheetView>
  </sheetViews>
  <sheetFormatPr defaultColWidth="9.00390625" defaultRowHeight="14.25"/>
  <cols>
    <col min="1" max="1" width="0.74609375" style="2" customWidth="1"/>
    <col min="2" max="2" width="7.375" style="2" hidden="1" customWidth="1"/>
    <col min="3" max="3" width="26.00390625" style="2" customWidth="1"/>
    <col min="4" max="4" width="4.625" style="2" customWidth="1"/>
    <col min="5" max="6" width="16.125" style="2" customWidth="1"/>
    <col min="7" max="7" width="9.00390625" style="2" hidden="1" customWidth="1"/>
    <col min="8" max="8" width="13.50390625" style="2" customWidth="1"/>
    <col min="9" max="16384" width="9.00390625" style="2" customWidth="1"/>
  </cols>
  <sheetData>
    <row r="1" spans="3:6" ht="1.5" customHeight="1">
      <c r="C1" s="3"/>
      <c r="D1" s="4"/>
      <c r="E1" s="4"/>
      <c r="F1" s="4"/>
    </row>
    <row r="2" spans="3:8" ht="18" customHeight="1">
      <c r="C2" s="5" t="s">
        <v>0</v>
      </c>
      <c r="D2" s="5" t="s">
        <v>1</v>
      </c>
      <c r="E2" s="6">
        <v>2018</v>
      </c>
      <c r="F2" s="7">
        <v>2017</v>
      </c>
      <c r="G2" s="8"/>
      <c r="H2" s="9" t="s">
        <v>2</v>
      </c>
    </row>
    <row r="3" spans="3:8" ht="18" customHeight="1">
      <c r="C3" s="5"/>
      <c r="D3" s="5"/>
      <c r="E3" s="6" t="s">
        <v>3</v>
      </c>
      <c r="F3" s="7" t="s">
        <v>3</v>
      </c>
      <c r="G3" s="8"/>
      <c r="H3" s="10"/>
    </row>
    <row r="4" spans="3:8" ht="18" customHeight="1">
      <c r="C4" s="11" t="s">
        <v>4</v>
      </c>
      <c r="D4" s="11" t="s">
        <v>5</v>
      </c>
      <c r="E4" s="12">
        <v>0</v>
      </c>
      <c r="F4" s="13">
        <v>0</v>
      </c>
      <c r="G4" s="14"/>
      <c r="H4" s="14"/>
    </row>
    <row r="5" spans="3:8" ht="18" customHeight="1">
      <c r="C5" s="11" t="s">
        <v>6</v>
      </c>
      <c r="D5" s="11" t="s">
        <v>5</v>
      </c>
      <c r="E5" s="12">
        <v>1</v>
      </c>
      <c r="F5" s="13">
        <v>1</v>
      </c>
      <c r="G5" s="14"/>
      <c r="H5" s="14"/>
    </row>
    <row r="6" spans="3:8" ht="18" customHeight="1">
      <c r="C6" s="11" t="s">
        <v>7</v>
      </c>
      <c r="D6" s="11" t="s">
        <v>5</v>
      </c>
      <c r="E6" s="12">
        <v>1</v>
      </c>
      <c r="F6" s="13">
        <v>1</v>
      </c>
      <c r="G6" s="14"/>
      <c r="H6" s="14"/>
    </row>
    <row r="7" spans="3:8" ht="18" customHeight="1">
      <c r="C7" s="11" t="s">
        <v>8</v>
      </c>
      <c r="D7" s="11" t="s">
        <v>5</v>
      </c>
      <c r="E7" s="12">
        <v>8</v>
      </c>
      <c r="F7" s="13">
        <v>8</v>
      </c>
      <c r="G7" s="14"/>
      <c r="H7" s="14"/>
    </row>
    <row r="8" spans="3:10" ht="18" customHeight="1">
      <c r="C8" s="15" t="s">
        <v>41</v>
      </c>
      <c r="D8" s="16" t="s">
        <v>17</v>
      </c>
      <c r="E8" s="17">
        <v>65649.7</v>
      </c>
      <c r="F8" s="18">
        <v>79327.56</v>
      </c>
      <c r="G8" s="14">
        <f aca="true" t="shared" si="0" ref="G8:G38">IF(F8=0,0,(E8-F8)*100/F8)</f>
        <v>-17.2422547724902</v>
      </c>
      <c r="H8" s="19">
        <f>(F8-E8)/F8</f>
        <v>0.1724</v>
      </c>
      <c r="J8" s="23"/>
    </row>
    <row r="9" spans="3:8" ht="18" customHeight="1">
      <c r="C9" s="15" t="s">
        <v>42</v>
      </c>
      <c r="D9" s="16" t="s">
        <v>17</v>
      </c>
      <c r="E9" s="17">
        <v>64714.95</v>
      </c>
      <c r="F9" s="18">
        <v>78277.05</v>
      </c>
      <c r="G9" s="14">
        <f t="shared" si="0"/>
        <v>-17.3257678974872</v>
      </c>
      <c r="H9" s="19">
        <f>(F9-E9)/F9</f>
        <v>0.1733</v>
      </c>
    </row>
    <row r="10" spans="3:8" ht="18" customHeight="1">
      <c r="C10" s="20" t="s">
        <v>43</v>
      </c>
      <c r="D10" s="16" t="s">
        <v>17</v>
      </c>
      <c r="E10" s="17">
        <v>0</v>
      </c>
      <c r="F10" s="18">
        <v>0</v>
      </c>
      <c r="G10" s="14">
        <f t="shared" si="0"/>
        <v>0</v>
      </c>
      <c r="H10" s="19"/>
    </row>
    <row r="11" spans="3:8" ht="18" customHeight="1">
      <c r="C11" s="20" t="s">
        <v>44</v>
      </c>
      <c r="D11" s="16" t="s">
        <v>17</v>
      </c>
      <c r="E11" s="17">
        <v>5880.72</v>
      </c>
      <c r="F11" s="18">
        <v>11672.58</v>
      </c>
      <c r="G11" s="14">
        <f t="shared" si="0"/>
        <v>-49.6193643564662</v>
      </c>
      <c r="H11" s="19">
        <f aca="true" t="shared" si="1" ref="H10:H40">(F11-E11)/F11</f>
        <v>0.4962</v>
      </c>
    </row>
    <row r="12" spans="3:8" ht="18" customHeight="1">
      <c r="C12" s="20" t="s">
        <v>45</v>
      </c>
      <c r="D12" s="16" t="s">
        <v>17</v>
      </c>
      <c r="E12" s="17">
        <v>0</v>
      </c>
      <c r="F12" s="18">
        <v>0</v>
      </c>
      <c r="G12" s="14">
        <f t="shared" si="0"/>
        <v>0</v>
      </c>
      <c r="H12" s="19"/>
    </row>
    <row r="13" spans="3:8" ht="18" customHeight="1">
      <c r="C13" s="20" t="s">
        <v>46</v>
      </c>
      <c r="D13" s="16" t="s">
        <v>17</v>
      </c>
      <c r="E13" s="17">
        <v>54750</v>
      </c>
      <c r="F13" s="18">
        <v>62050</v>
      </c>
      <c r="G13" s="14">
        <f t="shared" si="0"/>
        <v>-11.7647058823529</v>
      </c>
      <c r="H13" s="19">
        <f t="shared" si="1"/>
        <v>0.1176</v>
      </c>
    </row>
    <row r="14" spans="3:8" ht="18" customHeight="1">
      <c r="C14" s="20" t="s">
        <v>47</v>
      </c>
      <c r="D14" s="16" t="s">
        <v>17</v>
      </c>
      <c r="E14" s="17">
        <v>54750</v>
      </c>
      <c r="F14" s="18">
        <v>62050</v>
      </c>
      <c r="G14" s="14">
        <f t="shared" si="0"/>
        <v>-11.7647058823529</v>
      </c>
      <c r="H14" s="19">
        <f t="shared" si="1"/>
        <v>0.1176</v>
      </c>
    </row>
    <row r="15" spans="3:8" ht="18" customHeight="1">
      <c r="C15" s="20" t="s">
        <v>48</v>
      </c>
      <c r="D15" s="16" t="s">
        <v>17</v>
      </c>
      <c r="E15" s="17">
        <v>0</v>
      </c>
      <c r="F15" s="18">
        <v>0</v>
      </c>
      <c r="G15" s="14">
        <f t="shared" si="0"/>
        <v>0</v>
      </c>
      <c r="H15" s="19"/>
    </row>
    <row r="16" spans="3:8" ht="18" customHeight="1">
      <c r="C16" s="20" t="s">
        <v>49</v>
      </c>
      <c r="D16" s="16" t="s">
        <v>17</v>
      </c>
      <c r="E16" s="17">
        <v>0</v>
      </c>
      <c r="F16" s="18">
        <v>0</v>
      </c>
      <c r="G16" s="14">
        <f t="shared" si="0"/>
        <v>0</v>
      </c>
      <c r="H16" s="19"/>
    </row>
    <row r="17" spans="3:8" ht="18" customHeight="1">
      <c r="C17" s="20" t="s">
        <v>50</v>
      </c>
      <c r="D17" s="16" t="s">
        <v>17</v>
      </c>
      <c r="E17" s="17">
        <v>363.67</v>
      </c>
      <c r="F17" s="18">
        <v>704.01</v>
      </c>
      <c r="G17" s="14">
        <f t="shared" si="0"/>
        <v>-48.3430633087598</v>
      </c>
      <c r="H17" s="19">
        <f t="shared" si="1"/>
        <v>0.4834</v>
      </c>
    </row>
    <row r="18" spans="3:8" ht="18" customHeight="1">
      <c r="C18" s="20" t="s">
        <v>51</v>
      </c>
      <c r="D18" s="16" t="s">
        <v>17</v>
      </c>
      <c r="E18" s="17">
        <v>752.8</v>
      </c>
      <c r="F18" s="18">
        <v>797.89</v>
      </c>
      <c r="G18" s="14">
        <f t="shared" si="0"/>
        <v>-5.65115492110442</v>
      </c>
      <c r="H18" s="19">
        <f t="shared" si="1"/>
        <v>0.0565</v>
      </c>
    </row>
    <row r="19" spans="3:8" ht="18" customHeight="1">
      <c r="C19" s="20" t="s">
        <v>52</v>
      </c>
      <c r="D19" s="16" t="s">
        <v>17</v>
      </c>
      <c r="E19" s="17">
        <v>2487.36</v>
      </c>
      <c r="F19" s="18">
        <v>2481.69</v>
      </c>
      <c r="G19" s="14">
        <f t="shared" si="0"/>
        <v>0.228473338732883</v>
      </c>
      <c r="H19" s="19">
        <f t="shared" si="1"/>
        <v>-0.0023</v>
      </c>
    </row>
    <row r="20" spans="3:8" ht="18" customHeight="1">
      <c r="C20" s="20" t="s">
        <v>53</v>
      </c>
      <c r="D20" s="16" t="s">
        <v>17</v>
      </c>
      <c r="E20" s="17">
        <v>177.4</v>
      </c>
      <c r="F20" s="18">
        <v>255.27</v>
      </c>
      <c r="G20" s="14">
        <f t="shared" si="0"/>
        <v>-30.5049555372743</v>
      </c>
      <c r="H20" s="19">
        <f t="shared" si="1"/>
        <v>0.305</v>
      </c>
    </row>
    <row r="21" spans="3:8" ht="18" customHeight="1">
      <c r="C21" s="20" t="s">
        <v>54</v>
      </c>
      <c r="D21" s="16" t="s">
        <v>17</v>
      </c>
      <c r="E21" s="17">
        <v>148.86</v>
      </c>
      <c r="F21" s="18">
        <v>160.13</v>
      </c>
      <c r="G21" s="14">
        <f t="shared" si="0"/>
        <v>-7.03803159932554</v>
      </c>
      <c r="H21" s="19">
        <f t="shared" si="1"/>
        <v>0.0704</v>
      </c>
    </row>
    <row r="22" spans="3:8" ht="18" customHeight="1">
      <c r="C22" s="20" t="s">
        <v>55</v>
      </c>
      <c r="D22" s="16" t="s">
        <v>17</v>
      </c>
      <c r="E22" s="17">
        <v>0</v>
      </c>
      <c r="F22" s="18">
        <v>0</v>
      </c>
      <c r="G22" s="14">
        <f t="shared" si="0"/>
        <v>0</v>
      </c>
      <c r="H22" s="19"/>
    </row>
    <row r="23" spans="3:8" ht="18" customHeight="1">
      <c r="C23" s="20" t="s">
        <v>56</v>
      </c>
      <c r="D23" s="16" t="s">
        <v>17</v>
      </c>
      <c r="E23" s="17">
        <v>154.14</v>
      </c>
      <c r="F23" s="18">
        <v>155.48</v>
      </c>
      <c r="G23" s="14">
        <f t="shared" si="0"/>
        <v>-0.861847182917419</v>
      </c>
      <c r="H23" s="19">
        <f t="shared" si="1"/>
        <v>0.0086</v>
      </c>
    </row>
    <row r="24" spans="3:8" ht="18" customHeight="1">
      <c r="C24" s="20" t="s">
        <v>57</v>
      </c>
      <c r="D24" s="16" t="s">
        <v>17</v>
      </c>
      <c r="E24" s="17">
        <v>0</v>
      </c>
      <c r="F24" s="18">
        <v>0</v>
      </c>
      <c r="G24" s="14">
        <f t="shared" si="0"/>
        <v>0</v>
      </c>
      <c r="H24" s="19"/>
    </row>
    <row r="25" spans="3:8" ht="18" customHeight="1">
      <c r="C25" s="15" t="s">
        <v>58</v>
      </c>
      <c r="D25" s="16" t="s">
        <v>17</v>
      </c>
      <c r="E25" s="17">
        <v>934.75</v>
      </c>
      <c r="F25" s="18">
        <v>1050.51</v>
      </c>
      <c r="G25" s="14">
        <f t="shared" si="0"/>
        <v>-11.0194096200893</v>
      </c>
      <c r="H25" s="19">
        <f t="shared" si="1"/>
        <v>0.1102</v>
      </c>
    </row>
    <row r="26" spans="3:8" ht="18" customHeight="1">
      <c r="C26" s="20" t="s">
        <v>59</v>
      </c>
      <c r="D26" s="16" t="s">
        <v>17</v>
      </c>
      <c r="E26" s="17">
        <v>934.75</v>
      </c>
      <c r="F26" s="18">
        <v>1050.51</v>
      </c>
      <c r="G26" s="14">
        <f t="shared" si="0"/>
        <v>-11.0194096200893</v>
      </c>
      <c r="H26" s="19">
        <f t="shared" si="1"/>
        <v>0.1102</v>
      </c>
    </row>
    <row r="27" spans="3:8" ht="18" customHeight="1">
      <c r="C27" s="20" t="s">
        <v>60</v>
      </c>
      <c r="D27" s="16" t="s">
        <v>17</v>
      </c>
      <c r="E27" s="17">
        <v>0</v>
      </c>
      <c r="F27" s="18">
        <v>0</v>
      </c>
      <c r="G27" s="14">
        <f t="shared" si="0"/>
        <v>0</v>
      </c>
      <c r="H27" s="19"/>
    </row>
    <row r="28" spans="3:8" ht="18" customHeight="1">
      <c r="C28" s="20" t="s">
        <v>61</v>
      </c>
      <c r="D28" s="16" t="s">
        <v>17</v>
      </c>
      <c r="E28" s="17">
        <v>0</v>
      </c>
      <c r="F28" s="18">
        <v>0</v>
      </c>
      <c r="G28" s="14">
        <f t="shared" si="0"/>
        <v>0</v>
      </c>
      <c r="H28" s="19"/>
    </row>
    <row r="29" spans="3:8" ht="18" customHeight="1">
      <c r="C29" s="20" t="s">
        <v>62</v>
      </c>
      <c r="D29" s="16" t="s">
        <v>17</v>
      </c>
      <c r="E29" s="17">
        <v>0</v>
      </c>
      <c r="F29" s="18">
        <v>0</v>
      </c>
      <c r="G29" s="14">
        <f t="shared" si="0"/>
        <v>0</v>
      </c>
      <c r="H29" s="19"/>
    </row>
    <row r="30" spans="3:8" ht="18" customHeight="1">
      <c r="C30" s="20" t="s">
        <v>63</v>
      </c>
      <c r="D30" s="16" t="s">
        <v>17</v>
      </c>
      <c r="E30" s="17">
        <v>0</v>
      </c>
      <c r="F30" s="18">
        <v>0</v>
      </c>
      <c r="G30" s="14">
        <f t="shared" si="0"/>
        <v>0</v>
      </c>
      <c r="H30" s="19"/>
    </row>
    <row r="31" spans="3:8" ht="18" customHeight="1">
      <c r="C31" s="20" t="s">
        <v>64</v>
      </c>
      <c r="D31" s="16" t="s">
        <v>17</v>
      </c>
      <c r="E31" s="17">
        <v>0</v>
      </c>
      <c r="F31" s="18">
        <v>0</v>
      </c>
      <c r="G31" s="14">
        <f t="shared" si="0"/>
        <v>0</v>
      </c>
      <c r="H31" s="19"/>
    </row>
    <row r="32" spans="3:8" ht="18" customHeight="1">
      <c r="C32" s="15" t="s">
        <v>65</v>
      </c>
      <c r="D32" s="16" t="s">
        <v>17</v>
      </c>
      <c r="E32" s="17">
        <f>E33+E36</f>
        <v>10887.04</v>
      </c>
      <c r="F32" s="18">
        <f>F33+F36</f>
        <v>19145.63</v>
      </c>
      <c r="G32" s="14">
        <f t="shared" si="0"/>
        <v>-43.1356398300813</v>
      </c>
      <c r="H32" s="19">
        <f t="shared" si="1"/>
        <v>0.4314</v>
      </c>
    </row>
    <row r="33" spans="3:8" ht="18" customHeight="1">
      <c r="C33" s="20" t="s">
        <v>66</v>
      </c>
      <c r="D33" s="16" t="s">
        <v>17</v>
      </c>
      <c r="E33" s="17">
        <f>E34*E35</f>
        <v>7279.25</v>
      </c>
      <c r="F33" s="18">
        <f>F34*F35</f>
        <v>15746.9</v>
      </c>
      <c r="G33" s="14">
        <f t="shared" si="0"/>
        <v>-53.7734411217446</v>
      </c>
      <c r="H33" s="19">
        <f t="shared" si="1"/>
        <v>0.5377</v>
      </c>
    </row>
    <row r="34" spans="3:8" ht="18" customHeight="1">
      <c r="C34" s="20" t="s">
        <v>67</v>
      </c>
      <c r="D34" s="16" t="s">
        <v>68</v>
      </c>
      <c r="E34" s="17">
        <v>66.175</v>
      </c>
      <c r="F34" s="18">
        <v>157.469</v>
      </c>
      <c r="G34" s="14">
        <f t="shared" si="0"/>
        <v>-57.9758555652224</v>
      </c>
      <c r="H34" s="19">
        <f t="shared" si="1"/>
        <v>0.5798</v>
      </c>
    </row>
    <row r="35" spans="3:8" ht="18" customHeight="1">
      <c r="C35" s="20" t="s">
        <v>69</v>
      </c>
      <c r="D35" s="16" t="s">
        <v>17</v>
      </c>
      <c r="E35" s="17">
        <v>110</v>
      </c>
      <c r="F35" s="18">
        <v>100</v>
      </c>
      <c r="G35" s="14">
        <f t="shared" si="0"/>
        <v>10</v>
      </c>
      <c r="H35" s="19">
        <f t="shared" si="1"/>
        <v>-0.1</v>
      </c>
    </row>
    <row r="36" spans="3:8" ht="18" customHeight="1">
      <c r="C36" s="20" t="s">
        <v>70</v>
      </c>
      <c r="D36" s="16" t="s">
        <v>17</v>
      </c>
      <c r="E36" s="17">
        <v>3607.79</v>
      </c>
      <c r="F36" s="18">
        <v>3398.73</v>
      </c>
      <c r="G36" s="14">
        <f t="shared" si="0"/>
        <v>6.15112115407814</v>
      </c>
      <c r="H36" s="19">
        <f t="shared" si="1"/>
        <v>-0.0615</v>
      </c>
    </row>
    <row r="37" spans="3:8" ht="18" customHeight="1">
      <c r="C37" s="20" t="s">
        <v>71</v>
      </c>
      <c r="D37" s="16" t="s">
        <v>68</v>
      </c>
      <c r="E37" s="17">
        <v>34.21</v>
      </c>
      <c r="F37" s="18">
        <v>32.07</v>
      </c>
      <c r="G37" s="14">
        <f t="shared" si="0"/>
        <v>6.67290302463362</v>
      </c>
      <c r="H37" s="19">
        <f t="shared" si="1"/>
        <v>-0.0667</v>
      </c>
    </row>
    <row r="38" spans="3:8" ht="18" customHeight="1">
      <c r="C38" s="20" t="s">
        <v>72</v>
      </c>
      <c r="D38" s="16" t="s">
        <v>17</v>
      </c>
      <c r="E38" s="17">
        <v>0</v>
      </c>
      <c r="F38" s="18">
        <v>0</v>
      </c>
      <c r="G38" s="14">
        <f t="shared" si="0"/>
        <v>0</v>
      </c>
      <c r="H38" s="19"/>
    </row>
    <row r="39" spans="3:8" ht="18" customHeight="1">
      <c r="C39" s="15" t="s">
        <v>73</v>
      </c>
      <c r="D39" s="21"/>
      <c r="E39" s="17"/>
      <c r="F39" s="18"/>
      <c r="G39" s="14"/>
      <c r="H39" s="19"/>
    </row>
    <row r="40" spans="3:8" ht="18" customHeight="1">
      <c r="C40" s="20" t="s">
        <v>74</v>
      </c>
      <c r="D40" s="16" t="s">
        <v>15</v>
      </c>
      <c r="E40" s="17">
        <v>3219.82</v>
      </c>
      <c r="F40" s="18">
        <v>5293.04</v>
      </c>
      <c r="G40" s="14">
        <f>IF(F40=0,0,(E40-F40)*100/F40)</f>
        <v>-39.1687952480994</v>
      </c>
      <c r="H40" s="19">
        <f t="shared" si="1"/>
        <v>0.3917</v>
      </c>
    </row>
    <row r="41" ht="16.5" customHeight="1" hidden="1"/>
    <row r="42" spans="3:4" ht="30" customHeight="1" hidden="1">
      <c r="C42" s="22" t="e">
        <f>VALUE(C43)</f>
        <v>#VALUE!</v>
      </c>
      <c r="D42" s="22" t="e">
        <f>VALUE(D43)</f>
        <v>#VALUE!</v>
      </c>
    </row>
    <row r="43" spans="3:6" ht="39.75" customHeight="1" hidden="1">
      <c r="C43" s="22" t="s">
        <v>75</v>
      </c>
      <c r="D43" s="22" t="s">
        <v>76</v>
      </c>
      <c r="E43" s="2">
        <v>101.8</v>
      </c>
      <c r="F43" s="2">
        <v>103.7</v>
      </c>
    </row>
  </sheetData>
  <sheetProtection/>
  <mergeCells count="3">
    <mergeCell ref="C2:C3"/>
    <mergeCell ref="D2:D3"/>
    <mergeCell ref="H2:H3"/>
  </mergeCells>
  <conditionalFormatting sqref="E8">
    <cfRule type="expression" priority="1" dxfId="0" stopIfTrue="1">
      <formula>G8&lt;$C$42</formula>
    </cfRule>
    <cfRule type="expression" priority="2" dxfId="0" stopIfTrue="1">
      <formula>G8&gt;$D$42</formula>
    </cfRule>
  </conditionalFormatting>
  <conditionalFormatting sqref="E9">
    <cfRule type="expression" priority="3" dxfId="0" stopIfTrue="1">
      <formula>G9&lt;$C$42</formula>
    </cfRule>
    <cfRule type="expression" priority="4" dxfId="0" stopIfTrue="1">
      <formula>G9&gt;$D$42</formula>
    </cfRule>
  </conditionalFormatting>
  <conditionalFormatting sqref="E10">
    <cfRule type="expression" priority="5" dxfId="0" stopIfTrue="1">
      <formula>G10&lt;$C$42</formula>
    </cfRule>
    <cfRule type="expression" priority="6" dxfId="0" stopIfTrue="1">
      <formula>G10&gt;$D$42</formula>
    </cfRule>
  </conditionalFormatting>
  <conditionalFormatting sqref="E11">
    <cfRule type="expression" priority="7" dxfId="0" stopIfTrue="1">
      <formula>G11&lt;$C$42</formula>
    </cfRule>
    <cfRule type="expression" priority="8" dxfId="0" stopIfTrue="1">
      <formula>G11&gt;$D$42</formula>
    </cfRule>
  </conditionalFormatting>
  <conditionalFormatting sqref="E12">
    <cfRule type="expression" priority="9" dxfId="0" stopIfTrue="1">
      <formula>G12&lt;$C$42</formula>
    </cfRule>
    <cfRule type="expression" priority="10" dxfId="0" stopIfTrue="1">
      <formula>G12&gt;$D$42</formula>
    </cfRule>
  </conditionalFormatting>
  <conditionalFormatting sqref="E13">
    <cfRule type="expression" priority="11" dxfId="0" stopIfTrue="1">
      <formula>G13&lt;$C$42</formula>
    </cfRule>
    <cfRule type="expression" priority="12" dxfId="0" stopIfTrue="1">
      <formula>G13&gt;$D$42</formula>
    </cfRule>
  </conditionalFormatting>
  <conditionalFormatting sqref="E14">
    <cfRule type="expression" priority="13" dxfId="0" stopIfTrue="1">
      <formula>G14&lt;$C$42</formula>
    </cfRule>
    <cfRule type="expression" priority="14" dxfId="0" stopIfTrue="1">
      <formula>G14&gt;$D$42</formula>
    </cfRule>
  </conditionalFormatting>
  <conditionalFormatting sqref="E15">
    <cfRule type="expression" priority="15" dxfId="0" stopIfTrue="1">
      <formula>G15&lt;$C$42</formula>
    </cfRule>
    <cfRule type="expression" priority="16" dxfId="0" stopIfTrue="1">
      <formula>G15&gt;$D$42</formula>
    </cfRule>
  </conditionalFormatting>
  <conditionalFormatting sqref="E16">
    <cfRule type="expression" priority="17" dxfId="0" stopIfTrue="1">
      <formula>G16&lt;$C$42</formula>
    </cfRule>
    <cfRule type="expression" priority="18" dxfId="0" stopIfTrue="1">
      <formula>G16&gt;$D$42</formula>
    </cfRule>
  </conditionalFormatting>
  <conditionalFormatting sqref="E17">
    <cfRule type="expression" priority="19" dxfId="0" stopIfTrue="1">
      <formula>G17&lt;$C$42</formula>
    </cfRule>
    <cfRule type="expression" priority="20" dxfId="0" stopIfTrue="1">
      <formula>G17&gt;$D$42</formula>
    </cfRule>
  </conditionalFormatting>
  <conditionalFormatting sqref="E18">
    <cfRule type="expression" priority="21" dxfId="0" stopIfTrue="1">
      <formula>G18&lt;$C$42</formula>
    </cfRule>
    <cfRule type="expression" priority="22" dxfId="0" stopIfTrue="1">
      <formula>G18&gt;$D$42</formula>
    </cfRule>
  </conditionalFormatting>
  <conditionalFormatting sqref="E19">
    <cfRule type="expression" priority="23" dxfId="0" stopIfTrue="1">
      <formula>G19&lt;$C$42</formula>
    </cfRule>
    <cfRule type="expression" priority="24" dxfId="0" stopIfTrue="1">
      <formula>G19&gt;$D$42</formula>
    </cfRule>
  </conditionalFormatting>
  <conditionalFormatting sqref="E20">
    <cfRule type="expression" priority="25" dxfId="0" stopIfTrue="1">
      <formula>G20&lt;$C$42</formula>
    </cfRule>
    <cfRule type="expression" priority="26" dxfId="0" stopIfTrue="1">
      <formula>G20&gt;$D$42</formula>
    </cfRule>
  </conditionalFormatting>
  <conditionalFormatting sqref="E21">
    <cfRule type="expression" priority="27" dxfId="0" stopIfTrue="1">
      <formula>G21&lt;$C$42</formula>
    </cfRule>
    <cfRule type="expression" priority="28" dxfId="0" stopIfTrue="1">
      <formula>G21&gt;$D$42</formula>
    </cfRule>
  </conditionalFormatting>
  <conditionalFormatting sqref="E22">
    <cfRule type="expression" priority="29" dxfId="0" stopIfTrue="1">
      <formula>G22&lt;$C$42</formula>
    </cfRule>
    <cfRule type="expression" priority="30" dxfId="0" stopIfTrue="1">
      <formula>G22&gt;$D$42</formula>
    </cfRule>
  </conditionalFormatting>
  <conditionalFormatting sqref="E23">
    <cfRule type="expression" priority="31" dxfId="0" stopIfTrue="1">
      <formula>G23&lt;$C$42</formula>
    </cfRule>
    <cfRule type="expression" priority="32" dxfId="0" stopIfTrue="1">
      <formula>G23&gt;$D$42</formula>
    </cfRule>
  </conditionalFormatting>
  <conditionalFormatting sqref="E24">
    <cfRule type="expression" priority="33" dxfId="0" stopIfTrue="1">
      <formula>G24&lt;$C$42</formula>
    </cfRule>
    <cfRule type="expression" priority="34" dxfId="0" stopIfTrue="1">
      <formula>G24&gt;$D$42</formula>
    </cfRule>
  </conditionalFormatting>
  <conditionalFormatting sqref="E25">
    <cfRule type="expression" priority="35" dxfId="0" stopIfTrue="1">
      <formula>G25&lt;$C$42</formula>
    </cfRule>
    <cfRule type="expression" priority="36" dxfId="0" stopIfTrue="1">
      <formula>G25&gt;$D$42</formula>
    </cfRule>
  </conditionalFormatting>
  <conditionalFormatting sqref="E26">
    <cfRule type="expression" priority="37" dxfId="0" stopIfTrue="1">
      <formula>G26&lt;$C$42</formula>
    </cfRule>
    <cfRule type="expression" priority="38" dxfId="0" stopIfTrue="1">
      <formula>G26&gt;$D$42</formula>
    </cfRule>
  </conditionalFormatting>
  <conditionalFormatting sqref="E27">
    <cfRule type="expression" priority="39" dxfId="0" stopIfTrue="1">
      <formula>G27&lt;$C$42</formula>
    </cfRule>
    <cfRule type="expression" priority="40" dxfId="0" stopIfTrue="1">
      <formula>G27&gt;$D$42</formula>
    </cfRule>
  </conditionalFormatting>
  <conditionalFormatting sqref="E28">
    <cfRule type="expression" priority="41" dxfId="0" stopIfTrue="1">
      <formula>G28&lt;$C$42</formula>
    </cfRule>
    <cfRule type="expression" priority="42" dxfId="0" stopIfTrue="1">
      <formula>G28&gt;$D$42</formula>
    </cfRule>
  </conditionalFormatting>
  <conditionalFormatting sqref="E29">
    <cfRule type="expression" priority="43" dxfId="0" stopIfTrue="1">
      <formula>G29&lt;$C$42</formula>
    </cfRule>
    <cfRule type="expression" priority="44" dxfId="0" stopIfTrue="1">
      <formula>G29&gt;$D$42</formula>
    </cfRule>
  </conditionalFormatting>
  <conditionalFormatting sqref="E30">
    <cfRule type="expression" priority="45" dxfId="0" stopIfTrue="1">
      <formula>G30&lt;$C$42</formula>
    </cfRule>
    <cfRule type="expression" priority="46" dxfId="0" stopIfTrue="1">
      <formula>G30&gt;$D$42</formula>
    </cfRule>
  </conditionalFormatting>
  <conditionalFormatting sqref="E31">
    <cfRule type="expression" priority="47" dxfId="0" stopIfTrue="1">
      <formula>G31&lt;$C$42</formula>
    </cfRule>
    <cfRule type="expression" priority="48" dxfId="0" stopIfTrue="1">
      <formula>G31&gt;$D$42</formula>
    </cfRule>
  </conditionalFormatting>
  <conditionalFormatting sqref="E32">
    <cfRule type="expression" priority="49" dxfId="0" stopIfTrue="1">
      <formula>G32&lt;$C$42</formula>
    </cfRule>
    <cfRule type="expression" priority="50" dxfId="0" stopIfTrue="1">
      <formula>G32&gt;$D$42</formula>
    </cfRule>
  </conditionalFormatting>
  <conditionalFormatting sqref="E33">
    <cfRule type="expression" priority="51" dxfId="0" stopIfTrue="1">
      <formula>G33&lt;$C$42</formula>
    </cfRule>
    <cfRule type="expression" priority="52" dxfId="0" stopIfTrue="1">
      <formula>G33&gt;$D$42</formula>
    </cfRule>
  </conditionalFormatting>
  <conditionalFormatting sqref="E34">
    <cfRule type="expression" priority="53" dxfId="0" stopIfTrue="1">
      <formula>G34&lt;$C$42</formula>
    </cfRule>
    <cfRule type="expression" priority="54" dxfId="0" stopIfTrue="1">
      <formula>G34&gt;$D$42</formula>
    </cfRule>
  </conditionalFormatting>
  <conditionalFormatting sqref="E35">
    <cfRule type="expression" priority="55" dxfId="0" stopIfTrue="1">
      <formula>G35&lt;$C$42</formula>
    </cfRule>
    <cfRule type="expression" priority="56" dxfId="0" stopIfTrue="1">
      <formula>G35&gt;$D$42</formula>
    </cfRule>
  </conditionalFormatting>
  <conditionalFormatting sqref="E36">
    <cfRule type="expression" priority="57" dxfId="0" stopIfTrue="1">
      <formula>G36&lt;$C$42</formula>
    </cfRule>
    <cfRule type="expression" priority="58" dxfId="0" stopIfTrue="1">
      <formula>G36&gt;$D$42</formula>
    </cfRule>
  </conditionalFormatting>
  <conditionalFormatting sqref="E37">
    <cfRule type="expression" priority="59" dxfId="0" stopIfTrue="1">
      <formula>G37&lt;$C$42</formula>
    </cfRule>
    <cfRule type="expression" priority="60" dxfId="0" stopIfTrue="1">
      <formula>G37&gt;$D$42</formula>
    </cfRule>
  </conditionalFormatting>
  <conditionalFormatting sqref="E38">
    <cfRule type="expression" priority="61" dxfId="0" stopIfTrue="1">
      <formula>G38&lt;$C$42</formula>
    </cfRule>
    <cfRule type="expression" priority="62" dxfId="0" stopIfTrue="1">
      <formula>G38&gt;$D$42</formula>
    </cfRule>
  </conditionalFormatting>
  <conditionalFormatting sqref="E40">
    <cfRule type="expression" priority="63" dxfId="0" stopIfTrue="1">
      <formula>G40&lt;$C$42</formula>
    </cfRule>
    <cfRule type="expression" priority="64" dxfId="0" stopIfTrue="1">
      <formula>G40&gt;$D$42</formula>
    </cfRule>
  </conditionalFormatting>
  <dataValidations count="3">
    <dataValidation type="custom" allowBlank="1" sqref="E8 E12 E13 E14 E40 E9:E11 E15:E38">
      <formula1>IF(ISERR(ABS(E8-F8)/F8),TRUE,AND(ABS(E8-F8)/F8&gt;$A$1,ABS(E8-F8)/F8&lt;$C$1))</formula1>
    </dataValidation>
    <dataValidation type="custom" allowBlank="1" sqref="F8 F12 F13 F14 F40 F9:F11 F15:F38">
      <formula1>IF(ISERR(ABS(F8-#REF!)/#REF!),TRUE,AND(ABS(F8-#REF!)/#REF!&gt;$A$1,ABS(F8-#REF!)/#REF!&lt;$C$1))</formula1>
    </dataValidation>
    <dataValidation allowBlank="1" sqref="E39"/>
  </dataValidations>
  <printOptions horizontalCentered="1"/>
  <pageMargins left="0.75" right="0.75" top="0.7479166666666667" bottom="0.4722222222222222" header="0.3541666666666667" footer="0.51"/>
  <pageSetup horizontalDpi="600" verticalDpi="600" orientation="portrait" paperSize="9"/>
  <headerFooter alignWithMargins="0">
    <oddHeader>&amp;C2018-2017年鄂尔多斯市-山羊审核畜牧业费用和用工表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00390625" defaultRowHeight="14.25"/>
  <sheetData>
    <row r="1" ht="14.25">
      <c r="A1" s="1" t="s">
        <v>75</v>
      </c>
    </row>
    <row r="2" ht="14.25">
      <c r="A2" s="1" t="s">
        <v>76</v>
      </c>
    </row>
  </sheetData>
  <sheetProtection/>
  <printOptions/>
  <pageMargins left="0.7" right="0.7" top="0.75" bottom="0.75" header="0.3" footer="0.3"/>
  <pageSetup horizontalDpi="600" verticalDpi="600" orientation="portrait" paperSize="9"/>
  <headerFooter>
    <oddHeader>&amp;C2018-2017年鄂尔多斯市-山羊审核畜牧业database_data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国家计划委员会价格司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成钢</dc:creator>
  <cp:keywords/>
  <dc:description/>
  <cp:lastModifiedBy>獨</cp:lastModifiedBy>
  <cp:lastPrinted>2016-10-20T02:38:11Z</cp:lastPrinted>
  <dcterms:created xsi:type="dcterms:W3CDTF">1999-08-30T00:30:02Z</dcterms:created>
  <dcterms:modified xsi:type="dcterms:W3CDTF">2019-05-13T07:37:56Z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